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640" activeTab="0"/>
  </bookViews>
  <sheets>
    <sheet name="ANEXA 30" sheetId="1" r:id="rId1"/>
    <sheet name="PLATI RESTANTE CONF. CLASIF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0">'ANEXA 30'!$A$1:$E$116</definedName>
    <definedName name="_xlnm.Print_Area" localSheetId="1">'PLATI RESTANTE CONF. CLASIF'!$A$1:$I$199</definedName>
    <definedName name="_xlnm.Print_Titles" localSheetId="0">'ANEXA 30'!$7:$10</definedName>
    <definedName name="_xlnm.Print_Titles" localSheetId="1">'PLATI RESTANTE CONF. CLASIF'!$7:$9</definedName>
  </definedNames>
  <calcPr fullCalcOnLoad="1"/>
</workbook>
</file>

<file path=xl/sharedStrings.xml><?xml version="1.0" encoding="utf-8"?>
<sst xmlns="http://schemas.openxmlformats.org/spreadsheetml/2006/main" count="516" uniqueCount="461">
  <si>
    <t>Anexa 30</t>
  </si>
  <si>
    <t>PLATI   RESTANTE</t>
  </si>
  <si>
    <t>cod 40</t>
  </si>
  <si>
    <t>-lei-</t>
  </si>
  <si>
    <t>DENUMIREA INDICATORILOR</t>
  </si>
  <si>
    <t>Nr. crt</t>
  </si>
  <si>
    <t>Sold la începutul anului</t>
  </si>
  <si>
    <t>Sold la finele perioadei</t>
  </si>
  <si>
    <t>TOTAL</t>
  </si>
  <si>
    <t>Din care aferent sumelor angajate cu prevederi bugetare</t>
  </si>
  <si>
    <t>A</t>
  </si>
  <si>
    <t>B</t>
  </si>
  <si>
    <t>0 1</t>
  </si>
  <si>
    <t>02</t>
  </si>
  <si>
    <t>03</t>
  </si>
  <si>
    <t>PLĂŢI RESTANTE-TOTAL (rd.07+12+27+32+37+42+47) din care:</t>
  </si>
  <si>
    <t>01</t>
  </si>
  <si>
    <t xml:space="preserve">   -peste 30 de zile (rd.8+13+28+33+38+43+47.2) </t>
  </si>
  <si>
    <t xml:space="preserve">   -peste 90 de zile (rd.9+14+29+34+39+44+47.3) </t>
  </si>
  <si>
    <t>04</t>
  </si>
  <si>
    <t xml:space="preserve">   -peste 120 zile (rd. 10+15+30+35+40+45+47.4)  </t>
  </si>
  <si>
    <t>05</t>
  </si>
  <si>
    <t xml:space="preserve">   -peste 1 an ( rd. 11+16+31+36+41+46+47.5)    </t>
  </si>
  <si>
    <t>06</t>
  </si>
  <si>
    <t>07</t>
  </si>
  <si>
    <t>7.1</t>
  </si>
  <si>
    <t xml:space="preserve">   -peste 30 de zile</t>
  </si>
  <si>
    <t>08</t>
  </si>
  <si>
    <t xml:space="preserve">   -peste 90 de zile din care:</t>
  </si>
  <si>
    <t>09</t>
  </si>
  <si>
    <t xml:space="preserve">   -(ct.4620101, ct. 4620103, ct. 4620109)</t>
  </si>
  <si>
    <t>9.1</t>
  </si>
  <si>
    <t xml:space="preserve">   -peste 120 zile</t>
  </si>
  <si>
    <t>10</t>
  </si>
  <si>
    <t xml:space="preserve">   -peste 1 an</t>
  </si>
  <si>
    <t>11</t>
  </si>
  <si>
    <t>12</t>
  </si>
  <si>
    <t>12.1</t>
  </si>
  <si>
    <t xml:space="preserve">   -peste 30 de zile ( rd.17.2+18.2+19.2+23) </t>
  </si>
  <si>
    <t>13</t>
  </si>
  <si>
    <t xml:space="preserve">   -peste 90 de zile ( rd.17.3+18.3+19.3+24)</t>
  </si>
  <si>
    <t>14</t>
  </si>
  <si>
    <t xml:space="preserve">   -peste 120 zile  (rd.17.4+18.4+19.4+25)</t>
  </si>
  <si>
    <t>15</t>
  </si>
  <si>
    <t xml:space="preserve">   -peste 1 an   (rd.17.5+18.5+19.5+26)</t>
  </si>
  <si>
    <t>16</t>
  </si>
  <si>
    <t>17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</si>
  <si>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</si>
  <si>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</si>
  <si>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</si>
  <si>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</si>
  <si>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</si>
  <si>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</si>
  <si>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</si>
  <si>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>18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</si>
  <si>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</si>
  <si>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</si>
  <si>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</si>
  <si>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</si>
  <si>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</si>
  <si>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</si>
  <si>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</si>
  <si>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</si>
  <si>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</si>
  <si>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Total (rd. 20+21),din care:</t>
  </si>
  <si>
    <t>19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</si>
  <si>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</si>
  <si>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</si>
  <si>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</si>
  <si>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</si>
  <si>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</si>
  <si>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</si>
  <si>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</si>
  <si>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</si>
  <si>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</si>
  <si>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</si>
  <si>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</si>
  <si>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</si>
  <si>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</si>
  <si>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</si>
  <si>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</si>
  <si>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</si>
  <si>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</si>
  <si>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</t>
  </si>
  <si>
    <t xml:space="preserve">  -sub 30 de zile</t>
  </si>
  <si>
    <t>21.1</t>
  </si>
  <si>
    <t>21.2</t>
  </si>
  <si>
    <t>21.3</t>
  </si>
  <si>
    <t>21.4</t>
  </si>
  <si>
    <t>21.5</t>
  </si>
  <si>
    <t>22</t>
  </si>
  <si>
    <t>22.1</t>
  </si>
  <si>
    <t>23</t>
  </si>
  <si>
    <t xml:space="preserve">   -peste 90 de zile</t>
  </si>
  <si>
    <t>24</t>
  </si>
  <si>
    <t>25</t>
  </si>
  <si>
    <t>26</t>
  </si>
  <si>
    <t>27</t>
  </si>
  <si>
    <t>27.1</t>
  </si>
  <si>
    <t>28</t>
  </si>
  <si>
    <t>29</t>
  </si>
  <si>
    <t xml:space="preserve">    -din care ct.(4271+4273)</t>
  </si>
  <si>
    <t>29.1</t>
  </si>
  <si>
    <t>30</t>
  </si>
  <si>
    <t>31</t>
  </si>
  <si>
    <t>32</t>
  </si>
  <si>
    <t>32.1</t>
  </si>
  <si>
    <t xml:space="preserve">   -peste 30 de zile :</t>
  </si>
  <si>
    <t>33</t>
  </si>
  <si>
    <t xml:space="preserve">   -peste 90 de zile din care:( rd.34.1+34.2+34.3+34.4)</t>
  </si>
  <si>
    <t>34</t>
  </si>
  <si>
    <t xml:space="preserve">  - ct.(422+424)</t>
  </si>
  <si>
    <t>34.1</t>
  </si>
  <si>
    <t xml:space="preserve">  -ct.(4272+4273)</t>
  </si>
  <si>
    <t>34.2</t>
  </si>
  <si>
    <t xml:space="preserve">  - ct.(429)</t>
  </si>
  <si>
    <t>34.3</t>
  </si>
  <si>
    <t xml:space="preserve">  -ct.(438)</t>
  </si>
  <si>
    <t>34.4</t>
  </si>
  <si>
    <t xml:space="preserve">   -peste 120 zile  </t>
  </si>
  <si>
    <t>35</t>
  </si>
  <si>
    <t xml:space="preserve">   -peste 1 an </t>
  </si>
  <si>
    <t>36</t>
  </si>
  <si>
    <t>37</t>
  </si>
  <si>
    <t>37.1</t>
  </si>
  <si>
    <t xml:space="preserve">   -peste 30 de zile </t>
  </si>
  <si>
    <t>38</t>
  </si>
  <si>
    <t>39</t>
  </si>
  <si>
    <t>40</t>
  </si>
  <si>
    <t>41</t>
  </si>
  <si>
    <t>42</t>
  </si>
  <si>
    <t>42.1</t>
  </si>
  <si>
    <t xml:space="preserve">   -peste 30 de zile   </t>
  </si>
  <si>
    <t>43</t>
  </si>
  <si>
    <t>44</t>
  </si>
  <si>
    <t>45</t>
  </si>
  <si>
    <t>46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</si>
  <si>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</si>
  <si>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</si>
  <si>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</si>
  <si>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</si>
  <si>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</si>
  <si>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</si>
  <si>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</si>
  <si>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r>
      <t xml:space="preserve">    -</t>
    </r>
    <r>
      <rPr>
        <sz val="11"/>
        <rFont val="Arial"/>
        <family val="2"/>
      </rPr>
      <t>sub 30 de zile  (rd.7.1+12.1+27.1+32.1+37.1+42.1+47.1)</t>
    </r>
  </si>
  <si>
    <r>
      <t xml:space="preserve">Plăţi restante către furnizori, creditorii din  operaţii  comerciale </t>
    </r>
    <r>
      <rPr>
        <sz val="11"/>
        <rFont val="Arial"/>
        <family val="2"/>
      </rPr>
      <t xml:space="preserve"> (ct.4010100, ct. 4030100, ct. 4040100, ct. 4050100, ct. 4620101, ct. 4620103, ct. 4620109),                                                         din care: (rd.07.1+ 08+09+10+11)</t>
    </r>
  </si>
  <si>
    <r>
      <t xml:space="preserve">Plăţi restante faţă de bugetul general consolidat  </t>
    </r>
    <r>
      <rPr>
        <sz val="11"/>
        <rFont val="Arial"/>
        <family val="2"/>
      </rPr>
      <t xml:space="preserve">(rd.17+rd.18+rd.19+22) </t>
    </r>
    <r>
      <rPr>
        <b/>
        <sz val="11"/>
        <rFont val="Arial"/>
        <family val="2"/>
      </rPr>
      <t>din care:</t>
    </r>
  </si>
  <si>
    <r>
      <t xml:space="preserve">    -</t>
    </r>
    <r>
      <rPr>
        <sz val="11"/>
        <rFont val="Arial"/>
        <family val="2"/>
      </rPr>
      <t>sub 30 de zile ( rd.17.1+18.1+19.1+22.1)</t>
    </r>
  </si>
  <si>
    <r>
      <t xml:space="preserve">Plăţi restante faţă  de bugetul de stat                                </t>
    </r>
    <r>
      <rPr>
        <sz val="11"/>
        <rFont val="Arial"/>
        <family val="2"/>
      </rPr>
      <t xml:space="preserve">   (ct.4420300, ct 4440000, ct.4460000, ct.4480100)                              ( rd.17.1+17.2+17.3+17.4+17.5)</t>
    </r>
  </si>
  <si>
    <r>
      <t xml:space="preserve">   </t>
    </r>
    <r>
      <rPr>
        <sz val="11"/>
        <rFont val="Arial"/>
        <family val="2"/>
      </rPr>
      <t>-sub 30 de zile</t>
    </r>
    <r>
      <rPr>
        <b/>
        <sz val="11"/>
        <rFont val="Arial"/>
        <family val="2"/>
      </rPr>
      <t xml:space="preserve"> </t>
    </r>
  </si>
  <si>
    <r>
      <t xml:space="preserve">Plăţi restante faţă  de bugetul asigurarilor sociale de sănătate                                                                                                               </t>
    </r>
    <r>
      <rPr>
        <sz val="11"/>
        <rFont val="Arial"/>
        <family val="2"/>
      </rPr>
      <t xml:space="preserve">    (ct.4310300, ct.4310400, ct.4310500, ct.4310700)                            </t>
    </r>
  </si>
  <si>
    <r>
      <t xml:space="preserve">  </t>
    </r>
    <r>
      <rPr>
        <sz val="11"/>
        <rFont val="Arial"/>
        <family val="2"/>
      </rPr>
      <t>-sub 30 de zile</t>
    </r>
  </si>
  <si>
    <r>
      <t xml:space="preserve">  -</t>
    </r>
    <r>
      <rPr>
        <sz val="11"/>
        <rFont val="Arial"/>
        <family val="2"/>
      </rPr>
      <t>sub 30 de zile  (rd20.1+21.1)</t>
    </r>
  </si>
  <si>
    <r>
      <t xml:space="preserve">Plăţi restante faţă  de bugetele locale                                       </t>
    </r>
    <r>
      <rPr>
        <sz val="11"/>
        <rFont val="Arial"/>
        <family val="2"/>
      </rPr>
      <t xml:space="preserve">   (ct.4460000, ct.4480100),               din care: (rd.22.1+23+24+25+26)</t>
    </r>
  </si>
  <si>
    <r>
      <t xml:space="preserve">    -</t>
    </r>
    <r>
      <rPr>
        <sz val="11"/>
        <rFont val="Arial"/>
        <family val="2"/>
      </rPr>
      <t>sub 30 de zile</t>
    </r>
  </si>
  <si>
    <r>
      <t xml:space="preserve">Plăţi restante faţă  de salariaţi (drepturi salariale)              </t>
    </r>
    <r>
      <rPr>
        <sz val="11"/>
        <rFont val="Arial"/>
        <family val="2"/>
      </rPr>
      <t xml:space="preserve">  (ct.4210000,ct. 4230000, ct.4260000,ct.4270100,ct.4270300 ct.4280101), din care: (rd.27.1+.28+29+30+31)</t>
    </r>
  </si>
  <si>
    <r>
      <t xml:space="preserve">   -</t>
    </r>
    <r>
      <rPr>
        <sz val="11"/>
        <rFont val="Arial"/>
        <family val="2"/>
      </rPr>
      <t>sub 30 de zile</t>
    </r>
  </si>
  <si>
    <r>
      <t xml:space="preserve">Plăţi restante faţă  de alte categorii de persoane                       </t>
    </r>
    <r>
      <rPr>
        <sz val="11"/>
        <rFont val="Arial"/>
        <family val="2"/>
      </rPr>
      <t xml:space="preserve">   (ct.4220100, ct. 4220200, ct.4240000 , ct.4270200, ct.4270300, ct.4290000, ct.4380000 ), din care: (rd.32.1+33+34+35+36)</t>
    </r>
  </si>
  <si>
    <r>
      <t xml:space="preserve">   -</t>
    </r>
    <r>
      <rPr>
        <sz val="11"/>
        <rFont val="Arial"/>
        <family val="2"/>
      </rPr>
      <t xml:space="preserve">sub 30 de zile : </t>
    </r>
  </si>
  <si>
    <r>
      <t xml:space="preserve">Împrumuturi nerambursate la scadenţă                              </t>
    </r>
    <r>
      <rPr>
        <sz val="11"/>
        <rFont val="Arial"/>
        <family val="2"/>
      </rPr>
      <t xml:space="preserve">  (ct.1610100, ct.1640100, ct. 1650100, ct.1670101, ct. 1670102, ct. 1670103,  ct. 1670108, ct. 1670109, ct.1690100, ct.5190101, ct.5190102,  ct.5190104, ct.5190108, ct.5190110, ct.5190180,</t>
    </r>
  </si>
  <si>
    <r>
      <t>Dobânzi restante, din care: (aferente celor de la rd.37)</t>
    </r>
    <r>
      <rPr>
        <sz val="11"/>
        <rFont val="Arial"/>
        <family val="2"/>
      </rPr>
      <t>, (ct.1680100,  ct.1680400, ct.1680500, ct.1680701, ct1680702, ct. 1680703, ct. 1680708, ct. 1680709, ct.5180605, ct. 5180606, ct. 5180608, ct. 5180609, ct. 5180800),     din care:    (rd 42.1+.43+44</t>
    </r>
  </si>
  <si>
    <r>
      <t xml:space="preserve"> </t>
    </r>
    <r>
      <rPr>
        <b/>
        <sz val="11"/>
        <rFont val="Arial"/>
        <family val="2"/>
      </rPr>
      <t>Creditori bugetar</t>
    </r>
    <r>
      <rPr>
        <sz val="11"/>
        <rFont val="Arial"/>
        <family val="2"/>
      </rPr>
      <t>i   (ct.4670100, ct. 4670300, ct. 4670400, ct. 4670500, ct.4670900), din care:                                                    ( rd.47.1+47.2+47.3+47.4+47.5)</t>
    </r>
  </si>
  <si>
    <t>DIRECTOR  EXECUTIV  ECONOMIC,</t>
  </si>
  <si>
    <t xml:space="preserve">SITUATIA PLATILOR RESTANTE </t>
  </si>
  <si>
    <t>cod 21</t>
  </si>
  <si>
    <t>LEI</t>
  </si>
  <si>
    <t>Denumirea indicatorilor*)</t>
  </si>
  <si>
    <t>Cod</t>
  </si>
  <si>
    <t>PLATI RESTANTE LA FINELE PERIOADEI DE RAPORTARE</t>
  </si>
  <si>
    <t>DIN CARE</t>
  </si>
  <si>
    <t>SUB 30 DE ZILE</t>
  </si>
  <si>
    <t>PESTE 30 DE ZILE</t>
  </si>
  <si>
    <t>PESTE 90 DE ZILE</t>
  </si>
  <si>
    <t>PESTE 120 DE ZILE</t>
  </si>
  <si>
    <t>PESTE 1 AN</t>
  </si>
  <si>
    <t xml:space="preserve">CHELTUIELI- TOTAL      </t>
  </si>
  <si>
    <t>5005</t>
  </si>
  <si>
    <t>CHELTUIELI DE CAPITAL</t>
  </si>
  <si>
    <t>6600.05.70</t>
  </si>
  <si>
    <t>SANATATE</t>
  </si>
  <si>
    <t>6605</t>
  </si>
  <si>
    <t>TITLUL I CHELTUIELI DE PERSONAL</t>
  </si>
  <si>
    <t>6605.10</t>
  </si>
  <si>
    <t>Cheltuieli de salarii in bani</t>
  </si>
  <si>
    <t>6605.10.01</t>
  </si>
  <si>
    <t>Salarii de baza</t>
  </si>
  <si>
    <t>6605.10.01.01</t>
  </si>
  <si>
    <t>Indemnizatii platite unor persoane din afara unitatii</t>
  </si>
  <si>
    <t>6605.10.01.12</t>
  </si>
  <si>
    <t>6605.10.01.13</t>
  </si>
  <si>
    <t>6605.10.01.30</t>
  </si>
  <si>
    <t>Contributii</t>
  </si>
  <si>
    <t>6605.10.03</t>
  </si>
  <si>
    <t>Contributii de asigurari sociale de stat</t>
  </si>
  <si>
    <t>6605.10.03.01</t>
  </si>
  <si>
    <t>Contributii de asigurari de somaj</t>
  </si>
  <si>
    <t>6605.10.03.02</t>
  </si>
  <si>
    <t>Contributii de asigurari sociale de sanatate</t>
  </si>
  <si>
    <t>6605.10.03.03</t>
  </si>
  <si>
    <t xml:space="preserve">Contributii de asigurari pentru accidente de munca si boli profesionale </t>
  </si>
  <si>
    <t>6605.10.03.04</t>
  </si>
  <si>
    <t>Contributii pentru concedii si indemnizatii</t>
  </si>
  <si>
    <t>6605.10.03.06</t>
  </si>
  <si>
    <t>TITLUL II BUNURI SI SERVICII</t>
  </si>
  <si>
    <t>6605.20</t>
  </si>
  <si>
    <t>Bunuri si servicii</t>
  </si>
  <si>
    <t>6605.20.01</t>
  </si>
  <si>
    <t>Furnituri de birou</t>
  </si>
  <si>
    <t>6605.20.01.01</t>
  </si>
  <si>
    <t>Materiale pentru curatenie</t>
  </si>
  <si>
    <t>6605.20.01.02</t>
  </si>
  <si>
    <t>Incalzit, iluminat si forta motrica</t>
  </si>
  <si>
    <t>6605.20.01.03</t>
  </si>
  <si>
    <t>Apa, canal si salubritate</t>
  </si>
  <si>
    <t>6605.20.01.04</t>
  </si>
  <si>
    <t>Carburanti si lubrifianti</t>
  </si>
  <si>
    <t>6605.20.01.05</t>
  </si>
  <si>
    <t>Piese de schimb</t>
  </si>
  <si>
    <t>6605.20.01.06</t>
  </si>
  <si>
    <t>Posta, telecomunicatii, radio, tv, internet</t>
  </si>
  <si>
    <t>6605.20.01.08</t>
  </si>
  <si>
    <t>6605.20.01.09</t>
  </si>
  <si>
    <t>Materiale si prestari de servicii cu caracter medical</t>
  </si>
  <si>
    <t>6605.20.01.09.1</t>
  </si>
  <si>
    <t>Materiale si prestari de servicii cu caracter functional pt ch.proprii</t>
  </si>
  <si>
    <t>6605.20.01.09.2</t>
  </si>
  <si>
    <t>Alte bunuri si servicii pentru intretinere si functionare</t>
  </si>
  <si>
    <t>6605.20.01.30</t>
  </si>
  <si>
    <t>Reparatii curente</t>
  </si>
  <si>
    <t>6605.20.02</t>
  </si>
  <si>
    <t>Bunuri de natura obiectelor de inventar</t>
  </si>
  <si>
    <t>6605.20.05</t>
  </si>
  <si>
    <t>Alte obiecte de inventar</t>
  </si>
  <si>
    <t>6605.20.05.30</t>
  </si>
  <si>
    <t>6605.20.06</t>
  </si>
  <si>
    <t>Deplasari interne, detasari, transferari</t>
  </si>
  <si>
    <t>6605.20.06.01</t>
  </si>
  <si>
    <t>Deplasari in strainatate</t>
  </si>
  <si>
    <t>6605.20.06.02</t>
  </si>
  <si>
    <t>Carti, publicatii si materiale documentare</t>
  </si>
  <si>
    <t>6605.20.11</t>
  </si>
  <si>
    <t>6605.20.12</t>
  </si>
  <si>
    <t>Pregatire profesionala</t>
  </si>
  <si>
    <t>6605.20.13</t>
  </si>
  <si>
    <t>Protectia muncii</t>
  </si>
  <si>
    <t>6605.20.14</t>
  </si>
  <si>
    <t>Alte cheltuieli</t>
  </si>
  <si>
    <t>6605.20.30</t>
  </si>
  <si>
    <t>Chirii</t>
  </si>
  <si>
    <t>6605.20.30.04</t>
  </si>
  <si>
    <t>Alte cheltuieli cu bunuri si servicii</t>
  </si>
  <si>
    <t>6605.20.30.30</t>
  </si>
  <si>
    <t>6605.30</t>
  </si>
  <si>
    <t>Alte dobanzi</t>
  </si>
  <si>
    <t>66.05.30.03</t>
  </si>
  <si>
    <t>Dobanda datorata trezoreriei statului</t>
  </si>
  <si>
    <t>66.05.30.03.02</t>
  </si>
  <si>
    <t>6605.70</t>
  </si>
  <si>
    <t>6605.71</t>
  </si>
  <si>
    <t>Active fixe</t>
  </si>
  <si>
    <t>6605.71.01</t>
  </si>
  <si>
    <t xml:space="preserve">Maşini, echipamente si mijloace de transport </t>
  </si>
  <si>
    <t>6605.71.01.02</t>
  </si>
  <si>
    <t>Mobilier, aparatura birotica si alte active corporale</t>
  </si>
  <si>
    <t>6605.71.01.03</t>
  </si>
  <si>
    <t>Alte active fixe</t>
  </si>
  <si>
    <t>6605.71.01.30</t>
  </si>
  <si>
    <t>6605.03</t>
  </si>
  <si>
    <t>6605.03.01</t>
  </si>
  <si>
    <t xml:space="preserve">    ~ activitatea curenta</t>
  </si>
  <si>
    <t xml:space="preserve">    ~ personal contractual</t>
  </si>
  <si>
    <t>6605.03.02</t>
  </si>
  <si>
    <t xml:space="preserve">          Programul national de boli endocrine</t>
  </si>
  <si>
    <t xml:space="preserve">          Programul national de transplant de organe, tesuturi si celule de origine umana</t>
  </si>
  <si>
    <t>6605.03.03</t>
  </si>
  <si>
    <t>Servicii medicale de hemodializa si dializa peritoneala</t>
  </si>
  <si>
    <t>6605.03.04</t>
  </si>
  <si>
    <t>Dispozitive si echipamente medicale</t>
  </si>
  <si>
    <t>6605.03.05</t>
  </si>
  <si>
    <t>6605.04</t>
  </si>
  <si>
    <t>Asistenta medicala primara, din care:</t>
  </si>
  <si>
    <t>6605.04.01</t>
  </si>
  <si>
    <t xml:space="preserve">    ~ centre de permanenta </t>
  </si>
  <si>
    <t>6605.04.02</t>
  </si>
  <si>
    <t>6605.04.03</t>
  </si>
  <si>
    <t>Asistenta medicala pentru specialitati paraclinice, din care:</t>
  </si>
  <si>
    <t>6605.04.04</t>
  </si>
  <si>
    <t>6605.04.05</t>
  </si>
  <si>
    <t>6605.05</t>
  </si>
  <si>
    <t>Servicii medicale in unitati sanitare cu paturi</t>
  </si>
  <si>
    <t>6605.06</t>
  </si>
  <si>
    <t>Spitale generale, din care:</t>
  </si>
  <si>
    <t>6605.06.01</t>
  </si>
  <si>
    <t>6605.06.04</t>
  </si>
  <si>
    <t>Ingrijiri medicale la domiciliu</t>
  </si>
  <si>
    <t>6605.07</t>
  </si>
  <si>
    <t>Prestatii medicale acordate in baza documentelor internationale</t>
  </si>
  <si>
    <t>6605.11</t>
  </si>
  <si>
    <t>CHELTUIELI PENTRU ASIGURARI SI ASISTENTA SOCIALA</t>
  </si>
  <si>
    <t>50.05</t>
  </si>
  <si>
    <t>Asigurari si asistenta sociala</t>
  </si>
  <si>
    <t>68.05</t>
  </si>
  <si>
    <t>57</t>
  </si>
  <si>
    <t>Ajutoare sociale</t>
  </si>
  <si>
    <t>57.02</t>
  </si>
  <si>
    <t>Ajutoare sociale in numerar</t>
  </si>
  <si>
    <t>57.02.01</t>
  </si>
  <si>
    <t>Asistenta sociala in caz de boli si invaliditati</t>
  </si>
  <si>
    <t>68.05.05</t>
  </si>
  <si>
    <t>Asistenta sociala in caz de boli</t>
  </si>
  <si>
    <t>68.05.05.01</t>
  </si>
  <si>
    <t>Asistenta sociala pentru familie si copii</t>
  </si>
  <si>
    <t>68.05.06</t>
  </si>
  <si>
    <t>DIRECTOR   ECONOMIC,</t>
  </si>
  <si>
    <t xml:space="preserve">CASA DE ASIGURĂRI DE SĂNĂTATE </t>
  </si>
  <si>
    <t xml:space="preserve">CASA DE ASIGURARI DE SANATATE </t>
  </si>
  <si>
    <t>Materiale sanitare specifice utilizate in programele nationale cu scop curativ</t>
  </si>
  <si>
    <t>Servicii de urgenta prespitalicesti si transport sanitar</t>
  </si>
  <si>
    <t>Servicii medicale in ambulator</t>
  </si>
  <si>
    <t xml:space="preserve">          Programul national  de diabet zaharat</t>
  </si>
  <si>
    <t xml:space="preserve">    ~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</si>
  <si>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</si>
  <si>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</si>
  <si>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</si>
  <si>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</si>
  <si>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TRANSFERURI CURENTE</t>
  </si>
  <si>
    <t>CHELTUIELI CURENTE</t>
  </si>
  <si>
    <t>5005.01</t>
  </si>
  <si>
    <t>5005.10</t>
  </si>
  <si>
    <t>5005.20</t>
  </si>
  <si>
    <t>TITLUL III DABANZI</t>
  </si>
  <si>
    <t>5005.30</t>
  </si>
  <si>
    <t>TITLUL VI TRANSFERURU ÎNTRE UNITĂȚI ALE ADMINISTRAȚIEI PUBLICE</t>
  </si>
  <si>
    <t>5005.51</t>
  </si>
  <si>
    <t>TITLUL IX ASISTENTA SOCIALA</t>
  </si>
  <si>
    <t>5005.57</t>
  </si>
  <si>
    <t>TITLUL XI ALTE CHELTUIELI</t>
  </si>
  <si>
    <t>5005.59</t>
  </si>
  <si>
    <t>5005.70</t>
  </si>
  <si>
    <t>TITLUL XII ACTIVE NEFINANCIARE</t>
  </si>
  <si>
    <t>5005.71</t>
  </si>
  <si>
    <t>Partea a III-a CHELTUIELI SOC-CULTURALE</t>
  </si>
  <si>
    <t>6600.05</t>
  </si>
  <si>
    <t>6600.05.01</t>
  </si>
  <si>
    <t>6600.05.57</t>
  </si>
  <si>
    <t>6605.01</t>
  </si>
  <si>
    <t>Indemnizatii de detaşare</t>
  </si>
  <si>
    <t>6605.10.01.14</t>
  </si>
  <si>
    <t>Alte drepturi salariale in bani, dc</t>
  </si>
  <si>
    <t xml:space="preserve">     - hotarari judecatoresti</t>
  </si>
  <si>
    <t>Materiale si prestari de servicii cu caracter functional</t>
  </si>
  <si>
    <t xml:space="preserve"> - sume pentru servicii poștale în vederea distribuției cardurilor naționale</t>
  </si>
  <si>
    <t>Deplasari, detasari, transferari</t>
  </si>
  <si>
    <t>Consultanţă şi expertiză</t>
  </si>
  <si>
    <t>TITLUL VI TRANSFERURI ÎNTRE UNITĂȚI ALE ADMINISTRAȚIEI PUBLICE</t>
  </si>
  <si>
    <t>6605.51</t>
  </si>
  <si>
    <t>6605.51.01</t>
  </si>
  <si>
    <t>6605.51.01.66</t>
  </si>
  <si>
    <t>6605.59</t>
  </si>
  <si>
    <t>Despăgubiri civile</t>
  </si>
  <si>
    <t>6605.59.17</t>
  </si>
  <si>
    <t>Constructii</t>
  </si>
  <si>
    <t>6605.71.01.01</t>
  </si>
  <si>
    <t>Reparatii capitale aferente activelor fixe</t>
  </si>
  <si>
    <t>6605.71.03</t>
  </si>
  <si>
    <t>Administratia centrala</t>
  </si>
  <si>
    <t>Servicii publice descentralizate</t>
  </si>
  <si>
    <t>6605.02</t>
  </si>
  <si>
    <t>Produse farmaceutice, materiale sanitare specifice si dispozitive medicale</t>
  </si>
  <si>
    <t xml:space="preserve">    ~ sume pt. cost volum-rezultat</t>
  </si>
  <si>
    <t>Medicamente pentru boli cronice cu risc crescut utilizate in programele nationale cu scop curativ, din care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</si>
  <si>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</si>
  <si>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</si>
  <si>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</si>
  <si>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de oncologie</t>
  </si>
  <si>
    <t xml:space="preserve">         Programul national de sanatate mintala</t>
  </si>
  <si>
    <t xml:space="preserve">         Programul national de ortopedie</t>
  </si>
  <si>
    <t xml:space="preserve">        Subprogramul de tratament al surditatii prin proteze auditive implantabile</t>
  </si>
  <si>
    <t xml:space="preserve">        Programul national de terapie intensiva a insuficientei hepatice</t>
  </si>
  <si>
    <t xml:space="preserve">       Programul national de boli cardiovasculare</t>
  </si>
  <si>
    <t xml:space="preserve">       Programul national de sanatate mintala</t>
  </si>
  <si>
    <t>Asistenta medicala stomatologica</t>
  </si>
  <si>
    <t xml:space="preserve">    ~ Subprogramul de monitorizarea a evolutiei bolii la pacientii cu afectiuni oncologice prin PET-CT</t>
  </si>
  <si>
    <t xml:space="preserve">    ~  sume pentru evaluarea anuala a bolnavilor cu diabet zaharat (hemoglobina glicata)</t>
  </si>
  <si>
    <t>Asist.medic.in centre med.multifunctionale(servicii medicale de recuperare), din care:</t>
  </si>
  <si>
    <t xml:space="preserve">    ~ Subprogramul de diagnostic si de monitorizare a bolii minime reziduale a bolnavilor cu leucemii acute prin imunofenotipare, examen citogenetic si/sau FISH si de biologie moleculară la copii și adulți</t>
  </si>
  <si>
    <t xml:space="preserve">    ~ Subprogramul de diagnostic genetic  al tumorii solide maligne (sarcom Ewing și neuroblastom) la copii și adulți</t>
  </si>
  <si>
    <t>Unitati de recuperare-reabilitare a sanatatii, din care:</t>
  </si>
  <si>
    <t>Asistenta sociala</t>
  </si>
  <si>
    <t>TITLUL XIII ACTIVE NEFINANCIARE</t>
  </si>
  <si>
    <t>CREDITORI AI BUGETULUI FNUASS</t>
  </si>
  <si>
    <t>Sume pentru medicamente utilizate în programele nationale cu scop curativ care fac obiectul contractelor de tip COST VOLUM, din care:</t>
  </si>
  <si>
    <t>- Subprogramul de tratament medicamentos al bolnavilor cu afecţiuni oncologice (adulti şi copii)</t>
  </si>
  <si>
    <t>DIRECTOR GENERAL,</t>
  </si>
  <si>
    <t>DIRECTOR GENERAL ,</t>
  </si>
  <si>
    <t xml:space="preserve"> ~ sume cost volum, din care</t>
  </si>
  <si>
    <t xml:space="preserve"> - medicamente cost volum (fara medicamente pentru pensionari cu compensare 90% pe lista B )</t>
  </si>
  <si>
    <t xml:space="preserve"> - medicamente cost volum compensate 50% pentru pensionari cf HG nr 186/2009 privind aprobarea Programului pentru compensarea cu 90 % a pretului de referinta al medicamentelor, cu modificarile si completarile ulterioare</t>
  </si>
  <si>
    <t xml:space="preserve"> - medicamente cost volum compensate 40% pentru pensionari cf HG nr 186/2009 privind aprobarea Programului pentru compensarea cu 90% a pretului de referinta al medicamentelor, cu modificarile si completarile ulterioare</t>
  </si>
  <si>
    <t>6605.10.01.05</t>
  </si>
  <si>
    <t>Spor pentru condiții de muncă</t>
  </si>
  <si>
    <t>Alte sporuri</t>
  </si>
  <si>
    <t>6605.10.01.06</t>
  </si>
  <si>
    <t>Drepturi de delegare</t>
  </si>
  <si>
    <t>Indemnizații de hrană</t>
  </si>
  <si>
    <t>6605.10.01.17</t>
  </si>
  <si>
    <t>Cheltuieli salariale în natură</t>
  </si>
  <si>
    <t>Vouchere de vacanță</t>
  </si>
  <si>
    <t>6605.10.02</t>
  </si>
  <si>
    <t>6605..10.02.06</t>
  </si>
  <si>
    <t>Contribuție asiguratorie de muncă</t>
  </si>
  <si>
    <t>Contribuții plătite de angajator în numele angajatului</t>
  </si>
  <si>
    <t>6605.10.03.07</t>
  </si>
  <si>
    <t>6605.10.03.08</t>
  </si>
  <si>
    <t>6605.20.25</t>
  </si>
  <si>
    <t>Transferuri din bugetul fondului național unic de asigurări sociale de sănătate către unitățile sanitare pentru acoperirea creșterilor salariale, din care: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</si>
  <si>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</si>
  <si>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</si>
  <si>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</si>
  <si>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</si>
  <si>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</si>
  <si>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</si>
  <si>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</si>
  <si>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</si>
  <si>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</si>
  <si>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6605.51.01.75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</si>
  <si>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</si>
  <si>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</si>
  <si>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>Sume aferente persoanelor cu hadicap neîncadrate</t>
  </si>
  <si>
    <t>6605.59.40</t>
  </si>
  <si>
    <t xml:space="preserve">    ~ medicamente 40% - conform HG nr. 186/2009 privind aprobarea Programului pentru compensarea cu 90% a prețului de referință al medicamentelor, cu modificările și completările ulterioare</t>
  </si>
  <si>
    <t>-Programul national de tratament pentru boli rare (purpură trombocitopenică)</t>
  </si>
  <si>
    <t xml:space="preserve">  -  Programul national de tratament pentru boli rare (alte medicamente cu circuit inchis)</t>
  </si>
  <si>
    <t xml:space="preserve">  -  Programul national de tratament al bolilor neurologice</t>
  </si>
  <si>
    <t xml:space="preserve">       Programul national  de diabet zaharat-pompe insulina si materiale consumabile, sisteme pompa de insulina cu senzori de monitorizare continua a glicemiei si sisteme monitorizare continua a glicemiei</t>
  </si>
  <si>
    <t xml:space="preserve">       Programul national de tratament pentru boli rare</t>
  </si>
  <si>
    <r>
      <t xml:space="preserve">    ~ servicii de monitorizare a stării de sănătate a pacienților în condițiile art8, alin 3</t>
    </r>
    <r>
      <rPr>
        <sz val="11"/>
        <rFont val="Calibri"/>
        <family val="2"/>
      </rPr>
      <t>^1 - 3^3 din Legea nr. 136/2020, cu modificările si completarile ulterioare</t>
    </r>
  </si>
  <si>
    <t xml:space="preserve">    ~ Programul national de diagnostic si tratament cu ajutorul aparaturii de inalta perfomanta </t>
  </si>
  <si>
    <t xml:space="preserve">   - Subprogramul de radioterapie a bolnavilor cu afectiuni oncologice</t>
  </si>
  <si>
    <t>Asistenta medicala  pentru specialitati clinice</t>
  </si>
  <si>
    <t>Cheltuieli judiciare și extrajudiciare derivate din actiuni in reprezentarea intereselor statului, potrivit dispozițiilor legale</t>
  </si>
  <si>
    <t xml:space="preserve">  ~  finanţarea activităţii prestate de medicii de familie pentru serviciile prevazute la art. 3 alin. (2) - (7) din UOG nr. 3/2021, cu modificările si completarile ulterioare</t>
  </si>
  <si>
    <t>finanţarea activităţii prestate în cadrul centrelor de vaccinare impotriva COVID 19</t>
  </si>
  <si>
    <t>-Programul national de tratament pentru boli rare (mucoviscidoza)</t>
  </si>
  <si>
    <t xml:space="preserve">      Subprogramul de reconstructie mamara dupa afectiuni oncologice prin endoprotezare</t>
  </si>
  <si>
    <t>finanţarea activităţii prestate în cadrul centrelor de vaccinare impotriva COVID 19 potrivit OUG nr. 3/2021, cu modificarile si completarile ulterioare</t>
  </si>
  <si>
    <t xml:space="preserve">   -peste 120 zile, din care </t>
  </si>
  <si>
    <t xml:space="preserve">   -peste 1 an din care</t>
  </si>
  <si>
    <r>
      <t xml:space="preserve">   - </t>
    </r>
    <r>
      <rPr>
        <sz val="11"/>
        <rFont val="Arial"/>
        <family val="2"/>
      </rPr>
      <t>sub 30 de zile din care:</t>
    </r>
  </si>
  <si>
    <t xml:space="preserve">   - peste 30 de zile, din care</t>
  </si>
  <si>
    <t xml:space="preserve">  ~  finanţarea activităţii de testare de catre medicii de familie in vederea depistarii infectiei cu SARS -Cov-2 potrivit OUG nr. 3/2021, cu modificările si completarile ulterioare</t>
  </si>
  <si>
    <t xml:space="preserve">   ~ sume pentru punerea în aplicare a dispozițiilor art.165 alin. (1^1)- (1^3) din Legea nr. 95/2006(cf modificarilor aduse prin Legea nr. 109/2022)</t>
  </si>
  <si>
    <t>Sume corespunzatoare alocatiei de hrana din unitatile sanitare publice</t>
  </si>
  <si>
    <t xml:space="preserve">  ~  sume pentru punerea in aplicare a art.1 alin (4) din OUG 15/2022 privind acordarea de sprijin și asistență unitară de către statul roman cetățenilor străini sau apatrizilor aflati in situații deosebite , proveniți din zona conflictului armat din Ucraina, cu modificările si completarile ulterioare</t>
  </si>
  <si>
    <t>Medicamente cu si fara contributie personala, din care:</t>
  </si>
  <si>
    <t>MEHEDINTI</t>
  </si>
  <si>
    <t>Ec.ALBU DRINA</t>
  </si>
  <si>
    <t>Ec.BIRCU FLORINA</t>
  </si>
  <si>
    <t xml:space="preserve">                                        Ec.ALBU DRINA</t>
  </si>
  <si>
    <t xml:space="preserve">                                                                                 30 SEPTEMBRIE 2023 </t>
  </si>
  <si>
    <t>31.10.2023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</si>
</sst>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(* #,##0_);_(* \(#,##0\);_(* &quot;-&quot;??_);_(@_)"/>
    <numFmt numFmtId="189" formatCode="#,##0.00_ ;[Red]\-#,##0.00\ 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#,##0.0"/>
    <numFmt numFmtId="194" formatCode="0.0"/>
    <numFmt numFmtId="195" formatCode="[$-418]d\ mmmm\ yyyy"/>
    <numFmt numFmtId="196" formatCode="[$-418]dddd\,\ d\ mmmm\ yyyy"/>
    <numFmt numFmtId="197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0"/>
    </font>
    <font>
      <sz val="11"/>
      <name val="Calibri"/>
      <family val="2"/>
    </font>
    <font>
      <sz val="11"/>
      <color indexed="50"/>
      <name val="Arial"/>
      <family val="2"/>
    </font>
    <font>
      <sz val="10"/>
      <color indexed="17"/>
      <name val="Arial"/>
      <family val="2"/>
    </font>
    <font>
      <sz val="11"/>
      <color indexed="21"/>
      <name val="Arial"/>
      <family val="2"/>
    </font>
    <font>
      <sz val="11"/>
      <color rgb="FF92D050"/>
      <name val="Arial"/>
      <family val="2"/>
    </font>
    <font>
      <sz val="10"/>
      <color rgb="FF00B050"/>
      <name val="Arial"/>
      <family val="2"/>
    </font>
    <font>
      <sz val="11"/>
      <color theme="8" tint="-0.499969989061355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2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7" fillId="0" borderId="2" applyNumberFormat="0" applyFill="0" applyAlignment="0" applyProtection="0"/>
    <xf numFmtId="0" fontId="30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20" borderId="7" applyNumberFormat="0" applyAlignment="0" applyProtection="0"/>
    <xf numFmtId="0" fontId="23" fillId="7" borderId="1" applyNumberFormat="0" applyAlignment="0" applyProtection="0"/>
    <xf numFmtId="0" fontId="7" fillId="0" borderId="2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0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3" fontId="13" fillId="0" borderId="0" xfId="68" applyNumberFormat="1" applyFont="1" applyProtection="1">
      <alignment/>
      <protection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3" fontId="0" fillId="0" borderId="0" xfId="68" applyNumberFormat="1" applyProtection="1">
      <alignment/>
      <protection/>
    </xf>
    <xf numFmtId="0" fontId="0" fillId="0" borderId="0" xfId="0" applyAlignment="1" applyProtection="1">
      <alignment/>
      <protection/>
    </xf>
    <xf numFmtId="3" fontId="14" fillId="0" borderId="0" xfId="68" applyNumberFormat="1" applyFont="1" applyAlignment="1" applyProtection="1">
      <alignment horizontal="center"/>
      <protection/>
    </xf>
    <xf numFmtId="3" fontId="13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/>
    </xf>
    <xf numFmtId="3" fontId="12" fillId="0" borderId="0" xfId="68" applyNumberFormat="1" applyFont="1" applyProtection="1">
      <alignment/>
      <protection/>
    </xf>
    <xf numFmtId="3" fontId="0" fillId="0" borderId="0" xfId="69" applyNumberFormat="1" applyFont="1" applyProtection="1">
      <alignment/>
      <protection/>
    </xf>
    <xf numFmtId="3" fontId="0" fillId="0" borderId="0" xfId="68" applyNumberFormat="1" applyFont="1" applyProtection="1">
      <alignment/>
      <protection/>
    </xf>
    <xf numFmtId="3" fontId="17" fillId="0" borderId="10" xfId="69" applyNumberFormat="1" applyFont="1" applyBorder="1" applyAlignment="1" applyProtection="1">
      <alignment horizontal="center"/>
      <protection/>
    </xf>
    <xf numFmtId="3" fontId="17" fillId="0" borderId="11" xfId="69" applyNumberFormat="1" applyFont="1" applyBorder="1" applyAlignment="1" applyProtection="1">
      <alignment horizontal="center"/>
      <protection/>
    </xf>
    <xf numFmtId="0" fontId="17" fillId="0" borderId="11" xfId="69" applyNumberFormat="1" applyFont="1" applyBorder="1" applyAlignment="1" applyProtection="1">
      <alignment horizontal="center"/>
      <protection/>
    </xf>
    <xf numFmtId="49" fontId="17" fillId="0" borderId="11" xfId="69" applyNumberFormat="1" applyFont="1" applyBorder="1" applyAlignment="1" applyProtection="1">
      <alignment horizontal="center"/>
      <protection/>
    </xf>
    <xf numFmtId="49" fontId="17" fillId="0" borderId="12" xfId="69" applyNumberFormat="1" applyFont="1" applyBorder="1" applyAlignment="1" applyProtection="1">
      <alignment horizontal="center"/>
      <protection/>
    </xf>
    <xf numFmtId="3" fontId="13" fillId="0" borderId="13" xfId="69" applyNumberFormat="1" applyFont="1" applyBorder="1" applyAlignment="1" applyProtection="1">
      <alignment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3" fontId="13" fillId="0" borderId="15" xfId="68" applyNumberFormat="1" applyFont="1" applyBorder="1" applyAlignment="1" applyProtection="1">
      <alignment horizontal="right" vertical="center"/>
      <protection/>
    </xf>
    <xf numFmtId="3" fontId="13" fillId="0" borderId="16" xfId="68" applyNumberFormat="1" applyFont="1" applyBorder="1" applyAlignment="1" applyProtection="1">
      <alignment horizontal="right" vertical="center"/>
      <protection/>
    </xf>
    <xf numFmtId="3" fontId="13" fillId="0" borderId="17" xfId="68" applyNumberFormat="1" applyFont="1" applyBorder="1" applyAlignment="1" applyProtection="1">
      <alignment horizontal="right" vertical="center"/>
      <protection/>
    </xf>
    <xf numFmtId="3" fontId="13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4" fillId="0" borderId="20" xfId="68" applyNumberFormat="1" applyFont="1" applyBorder="1" applyAlignment="1" applyProtection="1">
      <alignment horizontal="right" vertical="center"/>
      <protection/>
    </xf>
    <xf numFmtId="3" fontId="14" fillId="0" borderId="21" xfId="68" applyNumberFormat="1" applyFont="1" applyBorder="1" applyAlignment="1" applyProtection="1">
      <alignment horizontal="right" vertical="center"/>
      <protection/>
    </xf>
    <xf numFmtId="3" fontId="14" fillId="0" borderId="22" xfId="68" applyNumberFormat="1" applyFont="1" applyBorder="1" applyAlignment="1" applyProtection="1">
      <alignment horizontal="right" vertical="center"/>
      <protection/>
    </xf>
    <xf numFmtId="3" fontId="14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 quotePrefix="1">
      <alignment horizontal="center" vertical="center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/>
    </xf>
    <xf numFmtId="3" fontId="14" fillId="0" borderId="21" xfId="68" applyNumberFormat="1" applyFont="1" applyFill="1" applyBorder="1" applyAlignment="1" applyProtection="1">
      <alignment horizontal="right" vertical="center"/>
      <protection/>
    </xf>
    <xf numFmtId="3" fontId="14" fillId="0" borderId="22" xfId="68" applyNumberFormat="1" applyFont="1" applyFill="1" applyBorder="1" applyAlignment="1" applyProtection="1">
      <alignment horizontal="right" vertic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3" fontId="13" fillId="0" borderId="20" xfId="68" applyNumberFormat="1" applyFont="1" applyBorder="1" applyAlignment="1" applyProtection="1">
      <alignment horizontal="right" vertical="center"/>
      <protection/>
    </xf>
    <xf numFmtId="3" fontId="13" fillId="0" borderId="21" xfId="68" applyNumberFormat="1" applyFont="1" applyBorder="1" applyAlignment="1" applyProtection="1">
      <alignment horizontal="right" vertical="center"/>
      <protection/>
    </xf>
    <xf numFmtId="3" fontId="13" fillId="0" borderId="22" xfId="68" applyNumberFormat="1" applyFont="1" applyBorder="1" applyAlignment="1" applyProtection="1">
      <alignment horizontal="right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0" xfId="68" applyNumberFormat="1" applyFont="1" applyBorder="1" applyAlignment="1" applyProtection="1">
      <alignment horizontal="right" vertical="center"/>
      <protection locked="0"/>
    </xf>
    <xf numFmtId="3" fontId="14" fillId="0" borderId="21" xfId="68" applyNumberFormat="1" applyFont="1" applyBorder="1" applyAlignment="1" applyProtection="1">
      <alignment horizontal="right" vertical="center"/>
      <protection locked="0"/>
    </xf>
    <xf numFmtId="3" fontId="0" fillId="0" borderId="22" xfId="69" applyNumberFormat="1" applyFont="1" applyBorder="1" applyProtection="1">
      <alignment/>
      <protection locked="0"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3" fillId="0" borderId="18" xfId="69" applyNumberFormat="1" applyFont="1" applyBorder="1" applyAlignment="1" applyProtection="1">
      <alignment vertical="top" wrapText="1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0" fontId="13" fillId="0" borderId="18" xfId="69" applyNumberFormat="1" applyFont="1" applyBorder="1" applyAlignment="1" applyProtection="1">
      <alignment wrapText="1"/>
      <protection/>
    </xf>
    <xf numFmtId="3" fontId="14" fillId="0" borderId="18" xfId="69" applyNumberFormat="1" applyFont="1" applyBorder="1" applyAlignment="1" applyProtection="1">
      <alignment vertical="top" wrapText="1"/>
      <protection/>
    </xf>
    <xf numFmtId="3" fontId="14" fillId="0" borderId="23" xfId="69" applyNumberFormat="1" applyFont="1" applyBorder="1" applyAlignment="1" applyProtection="1">
      <alignment vertical="top" wrapText="1"/>
      <protection/>
    </xf>
    <xf numFmtId="49" fontId="14" fillId="0" borderId="24" xfId="69" applyNumberFormat="1" applyFont="1" applyBorder="1" applyAlignment="1" applyProtection="1">
      <alignment horizontal="center" vertical="center"/>
      <protection/>
    </xf>
    <xf numFmtId="3" fontId="14" fillId="0" borderId="25" xfId="68" applyNumberFormat="1" applyFont="1" applyBorder="1" applyAlignment="1" applyProtection="1">
      <alignment horizontal="right" vertical="center"/>
      <protection locked="0"/>
    </xf>
    <xf numFmtId="3" fontId="14" fillId="0" borderId="26" xfId="68" applyNumberFormat="1" applyFont="1" applyBorder="1" applyAlignment="1" applyProtection="1">
      <alignment horizontal="right" vertical="center"/>
      <protection locked="0"/>
    </xf>
    <xf numFmtId="3" fontId="0" fillId="0" borderId="27" xfId="69" applyNumberFormat="1" applyFont="1" applyBorder="1" applyProtection="1">
      <alignment/>
      <protection locked="0"/>
    </xf>
    <xf numFmtId="3" fontId="13" fillId="0" borderId="13" xfId="69" applyNumberFormat="1" applyFont="1" applyBorder="1" applyAlignment="1" applyProtection="1">
      <alignment vertical="top"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3" xfId="69" applyNumberFormat="1" applyFont="1" applyBorder="1" applyAlignment="1" applyProtection="1">
      <alignment wrapText="1"/>
      <protection/>
    </xf>
    <xf numFmtId="3" fontId="14" fillId="0" borderId="13" xfId="69" applyNumberFormat="1" applyFont="1" applyBorder="1" applyAlignment="1" applyProtection="1">
      <alignment wrapText="1"/>
      <protection/>
    </xf>
    <xf numFmtId="49" fontId="14" fillId="0" borderId="14" xfId="69" applyNumberFormat="1" applyFont="1" applyBorder="1" applyAlignment="1" applyProtection="1">
      <alignment horizontal="center" vertical="center"/>
      <protection/>
    </xf>
    <xf numFmtId="3" fontId="14" fillId="0" borderId="15" xfId="68" applyNumberFormat="1" applyFont="1" applyBorder="1" applyAlignment="1" applyProtection="1">
      <alignment horizontal="right" vertical="center"/>
      <protection locked="0"/>
    </xf>
    <xf numFmtId="3" fontId="14" fillId="0" borderId="16" xfId="68" applyNumberFormat="1" applyFont="1" applyBorder="1" applyAlignment="1" applyProtection="1">
      <alignment horizontal="right" vertical="center"/>
      <protection locked="0"/>
    </xf>
    <xf numFmtId="3" fontId="0" fillId="0" borderId="17" xfId="69" applyNumberFormat="1" applyFont="1" applyBorder="1" applyProtection="1">
      <alignment/>
      <protection locked="0"/>
    </xf>
    <xf numFmtId="3" fontId="13" fillId="0" borderId="18" xfId="69" applyNumberFormat="1" applyFont="1" applyFill="1" applyBorder="1" applyAlignment="1" applyProtection="1">
      <alignment wrapText="1"/>
      <protection/>
    </xf>
    <xf numFmtId="0" fontId="0" fillId="0" borderId="0" xfId="69" applyFont="1" applyFill="1">
      <alignment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14" fillId="0" borderId="0" xfId="69" applyNumberFormat="1" applyFo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3" fontId="0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 locked="0"/>
    </xf>
    <xf numFmtId="0" fontId="14" fillId="0" borderId="0" xfId="63" applyFo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63" applyFont="1" applyAlignment="1" applyProtection="1">
      <alignment horizontal="right"/>
      <protection/>
    </xf>
    <xf numFmtId="0" fontId="0" fillId="0" borderId="0" xfId="63" applyFont="1" applyProtection="1">
      <alignment/>
      <protection/>
    </xf>
    <xf numFmtId="0" fontId="0" fillId="0" borderId="0" xfId="69" applyFont="1" applyBorder="1" applyProtection="1">
      <alignment/>
      <protection locked="0"/>
    </xf>
    <xf numFmtId="0" fontId="0" fillId="0" borderId="0" xfId="69" applyFo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63" applyFont="1" applyProtection="1">
      <alignment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12" fillId="0" borderId="0" xfId="69" applyNumberFormat="1" applyFont="1" applyProtection="1">
      <alignment/>
      <protection locked="0"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14" fillId="0" borderId="0" xfId="0" applyFont="1" applyFill="1" applyAlignment="1" applyProtection="1" quotePrefix="1">
      <alignment horizontal="center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 wrapText="1"/>
      <protection/>
    </xf>
    <xf numFmtId="0" fontId="13" fillId="0" borderId="31" xfId="0" applyFont="1" applyBorder="1" applyAlignment="1" applyProtection="1" quotePrefix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/>
      <protection/>
    </xf>
    <xf numFmtId="0" fontId="13" fillId="0" borderId="32" xfId="0" applyFont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 locked="0"/>
    </xf>
    <xf numFmtId="3" fontId="14" fillId="0" borderId="21" xfId="0" applyNumberFormat="1" applyFont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 wrapText="1"/>
      <protection/>
    </xf>
    <xf numFmtId="3" fontId="14" fillId="0" borderId="0" xfId="0" applyNumberFormat="1" applyFont="1" applyBorder="1" applyAlignment="1" applyProtection="1">
      <alignment horizontal="right" vertical="center" wrapText="1"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8" fillId="0" borderId="0" xfId="0" applyFont="1" applyBorder="1" applyAlignment="1" applyProtection="1">
      <alignment vertical="center"/>
      <protection/>
    </xf>
    <xf numFmtId="14" fontId="13" fillId="0" borderId="0" xfId="0" applyNumberFormat="1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Fill="1" applyBorder="1" applyAlignment="1" applyProtection="1">
      <alignment horizontal="right" vertical="center"/>
      <protection/>
    </xf>
    <xf numFmtId="3" fontId="13" fillId="0" borderId="33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 wrapText="1"/>
      <protection locked="0"/>
    </xf>
    <xf numFmtId="3" fontId="14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/>
    </xf>
    <xf numFmtId="2" fontId="13" fillId="0" borderId="0" xfId="0" applyNumberFormat="1" applyFont="1" applyFill="1" applyAlignment="1" applyProtection="1">
      <alignment horizontal="left"/>
      <protection/>
    </xf>
    <xf numFmtId="3" fontId="16" fillId="0" borderId="34" xfId="0" applyNumberFormat="1" applyFont="1" applyFill="1" applyBorder="1" applyAlignment="1" applyProtection="1">
      <alignment vertical="center" wrapText="1"/>
      <protection/>
    </xf>
    <xf numFmtId="3" fontId="17" fillId="0" borderId="35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4" fillId="0" borderId="37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/>
      <protection/>
    </xf>
    <xf numFmtId="3" fontId="13" fillId="0" borderId="38" xfId="0" applyNumberFormat="1" applyFont="1" applyBorder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 locked="0"/>
    </xf>
    <xf numFmtId="3" fontId="13" fillId="0" borderId="39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/>
    </xf>
    <xf numFmtId="3" fontId="14" fillId="0" borderId="40" xfId="0" applyNumberFormat="1" applyFont="1" applyBorder="1" applyAlignment="1" applyProtection="1">
      <alignment/>
      <protection/>
    </xf>
    <xf numFmtId="3" fontId="14" fillId="0" borderId="41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3" fontId="14" fillId="0" borderId="39" xfId="69" applyNumberFormat="1" applyFont="1" applyFill="1" applyBorder="1" applyAlignment="1" applyProtection="1">
      <alignment horizontal="right" vertical="center"/>
      <protection/>
    </xf>
    <xf numFmtId="3" fontId="14" fillId="0" borderId="21" xfId="69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/>
    </xf>
    <xf numFmtId="3" fontId="14" fillId="0" borderId="43" xfId="0" applyNumberFormat="1" applyFont="1" applyBorder="1" applyAlignment="1" applyProtection="1">
      <alignment/>
      <protection/>
    </xf>
    <xf numFmtId="3" fontId="13" fillId="0" borderId="35" xfId="0" applyNumberFormat="1" applyFont="1" applyFill="1" applyBorder="1" applyAlignment="1" applyProtection="1">
      <alignment horizontal="right" vertical="center"/>
      <protection/>
    </xf>
    <xf numFmtId="0" fontId="14" fillId="0" borderId="44" xfId="0" applyFont="1" applyBorder="1" applyAlignment="1" applyProtection="1">
      <alignment/>
      <protection locked="0"/>
    </xf>
    <xf numFmtId="0" fontId="14" fillId="0" borderId="45" xfId="0" applyFont="1" applyBorder="1" applyAlignment="1" applyProtection="1">
      <alignment/>
      <protection locked="0"/>
    </xf>
    <xf numFmtId="0" fontId="14" fillId="0" borderId="46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 horizontal="righ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vertical="center" wrapText="1"/>
      <protection/>
    </xf>
    <xf numFmtId="3" fontId="31" fillId="0" borderId="21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3" fontId="14" fillId="0" borderId="0" xfId="63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49" fontId="0" fillId="0" borderId="36" xfId="0" applyNumberFormat="1" applyFont="1" applyFill="1" applyBorder="1" applyAlignment="1" applyProtection="1">
      <alignment vertical="center" wrapText="1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40" fontId="0" fillId="0" borderId="36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/>
      <protection/>
    </xf>
    <xf numFmtId="0" fontId="14" fillId="0" borderId="45" xfId="0" applyFont="1" applyBorder="1" applyAlignment="1" applyProtection="1">
      <alignment/>
      <protection/>
    </xf>
    <xf numFmtId="0" fontId="14" fillId="0" borderId="48" xfId="0" applyFont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4" fillId="0" borderId="21" xfId="69" applyNumberFormat="1" applyFont="1" applyFill="1" applyBorder="1" applyAlignment="1" applyProtection="1">
      <alignment horizontal="right" vertical="center"/>
      <protection locked="0"/>
    </xf>
    <xf numFmtId="3" fontId="14" fillId="0" borderId="0" xfId="69" applyNumberFormat="1" applyFont="1" applyFill="1" applyBorder="1" applyAlignment="1" applyProtection="1">
      <alignment horizontal="right" vertical="center"/>
      <protection locked="0"/>
    </xf>
    <xf numFmtId="3" fontId="14" fillId="0" borderId="49" xfId="69" applyNumberFormat="1" applyFont="1" applyFill="1" applyBorder="1" applyAlignment="1" applyProtection="1">
      <alignment horizontal="right" vertical="center"/>
      <protection locked="0"/>
    </xf>
    <xf numFmtId="3" fontId="14" fillId="0" borderId="33" xfId="69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center"/>
      <protection locked="0"/>
    </xf>
    <xf numFmtId="3" fontId="13" fillId="0" borderId="50" xfId="0" applyNumberFormat="1" applyFont="1" applyFill="1" applyBorder="1" applyAlignment="1" applyProtection="1">
      <alignment horizontal="center"/>
      <protection locked="0"/>
    </xf>
    <xf numFmtId="3" fontId="13" fillId="0" borderId="33" xfId="0" applyNumberFormat="1" applyFont="1" applyFill="1" applyBorder="1" applyAlignment="1" applyProtection="1">
      <alignment horizontal="center"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3" fontId="14" fillId="0" borderId="21" xfId="0" applyNumberFormat="1" applyFont="1" applyBorder="1" applyAlignment="1" applyProtection="1">
      <alignment/>
      <protection locked="0"/>
    </xf>
    <xf numFmtId="3" fontId="14" fillId="0" borderId="33" xfId="0" applyNumberFormat="1" applyFont="1" applyBorder="1" applyAlignment="1" applyProtection="1">
      <alignment/>
      <protection locked="0"/>
    </xf>
    <xf numFmtId="3" fontId="14" fillId="0" borderId="38" xfId="0" applyNumberFormat="1" applyFont="1" applyBorder="1" applyAlignment="1" applyProtection="1">
      <alignment/>
      <protection locked="0"/>
    </xf>
    <xf numFmtId="3" fontId="14" fillId="0" borderId="41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 locked="0"/>
    </xf>
    <xf numFmtId="3" fontId="14" fillId="0" borderId="51" xfId="0" applyNumberFormat="1" applyFont="1" applyBorder="1" applyAlignment="1" applyProtection="1">
      <alignment/>
      <protection locked="0"/>
    </xf>
    <xf numFmtId="3" fontId="14" fillId="0" borderId="40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 locked="0"/>
    </xf>
    <xf numFmtId="0" fontId="14" fillId="0" borderId="45" xfId="0" applyFont="1" applyFill="1" applyBorder="1" applyAlignment="1" applyProtection="1">
      <alignment/>
      <protection locked="0"/>
    </xf>
    <xf numFmtId="0" fontId="14" fillId="0" borderId="48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right"/>
      <protection/>
    </xf>
    <xf numFmtId="2" fontId="33" fillId="0" borderId="0" xfId="0" applyNumberFormat="1" applyFont="1" applyFill="1" applyAlignment="1" applyProtection="1">
      <alignment horizontal="left"/>
      <protection locked="0"/>
    </xf>
    <xf numFmtId="3" fontId="0" fillId="0" borderId="0" xfId="68" applyNumberFormat="1" applyFont="1" applyFill="1" applyAlignment="1" applyProtection="1" quotePrefix="1">
      <alignment horizontal="center"/>
      <protection/>
    </xf>
    <xf numFmtId="3" fontId="34" fillId="0" borderId="0" xfId="68" applyNumberFormat="1" applyFont="1" applyFill="1" applyProtection="1">
      <alignment/>
      <protection locked="0"/>
    </xf>
    <xf numFmtId="3" fontId="14" fillId="0" borderId="21" xfId="0" applyNumberFormat="1" applyFont="1" applyFill="1" applyBorder="1" applyAlignment="1" applyProtection="1">
      <alignment vertical="center"/>
      <protection/>
    </xf>
    <xf numFmtId="3" fontId="13" fillId="0" borderId="52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Fill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wrapText="1"/>
      <protection/>
    </xf>
    <xf numFmtId="189" fontId="16" fillId="0" borderId="36" xfId="0" applyNumberFormat="1" applyFont="1" applyFill="1" applyBorder="1" applyAlignment="1" applyProtection="1">
      <alignment vertical="center" wrapText="1"/>
      <protection/>
    </xf>
    <xf numFmtId="40" fontId="16" fillId="0" borderId="36" xfId="0" applyNumberFormat="1" applyFont="1" applyFill="1" applyBorder="1" applyAlignment="1" applyProtection="1">
      <alignment vertical="center" wrapText="1"/>
      <protection/>
    </xf>
    <xf numFmtId="197" fontId="14" fillId="0" borderId="21" xfId="0" applyNumberFormat="1" applyFont="1" applyBorder="1" applyAlignment="1" applyProtection="1">
      <alignment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 locked="0"/>
    </xf>
    <xf numFmtId="3" fontId="14" fillId="24" borderId="33" xfId="0" applyNumberFormat="1" applyFont="1" applyFill="1" applyBorder="1" applyAlignment="1" applyProtection="1">
      <alignment horizontal="right" vertical="center"/>
      <protection locked="0"/>
    </xf>
    <xf numFmtId="3" fontId="14" fillId="24" borderId="0" xfId="0" applyNumberFormat="1" applyFont="1" applyFill="1" applyBorder="1" applyAlignment="1" applyProtection="1">
      <alignment horizontal="right" vertical="center" wrapText="1"/>
      <protection/>
    </xf>
    <xf numFmtId="0" fontId="14" fillId="24" borderId="0" xfId="0" applyFont="1" applyFill="1" applyAlignment="1" applyProtection="1">
      <alignment/>
      <protection/>
    </xf>
    <xf numFmtId="3" fontId="32" fillId="24" borderId="36" xfId="0" applyNumberFormat="1" applyFont="1" applyFill="1" applyBorder="1" applyAlignment="1" applyProtection="1">
      <alignment vertical="center" wrapText="1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49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 locked="0"/>
    </xf>
    <xf numFmtId="3" fontId="13" fillId="24" borderId="33" xfId="0" applyNumberFormat="1" applyFont="1" applyFill="1" applyBorder="1" applyAlignment="1" applyProtection="1">
      <alignment horizontal="right" vertical="center"/>
      <protection locked="0"/>
    </xf>
    <xf numFmtId="3" fontId="13" fillId="24" borderId="0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horizontal="left" vertical="center"/>
      <protection/>
    </xf>
    <xf numFmtId="3" fontId="31" fillId="24" borderId="21" xfId="0" applyNumberFormat="1" applyFont="1" applyFill="1" applyBorder="1" applyAlignment="1" applyProtection="1">
      <alignment horizontal="left" vertical="center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>
      <alignment vertical="center"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13" fillId="24" borderId="0" xfId="0" applyNumberFormat="1" applyFont="1" applyFill="1" applyBorder="1" applyAlignment="1" applyProtection="1">
      <alignment horizontal="right" vertical="center" wrapText="1"/>
      <protection/>
    </xf>
    <xf numFmtId="0" fontId="13" fillId="24" borderId="0" xfId="0" applyFont="1" applyFill="1" applyAlignment="1" applyProtection="1">
      <alignment/>
      <protection/>
    </xf>
    <xf numFmtId="40" fontId="0" fillId="24" borderId="36" xfId="0" applyNumberFormat="1" applyFont="1" applyFill="1" applyBorder="1" applyAlignment="1" applyProtection="1">
      <alignment vertical="center" wrapText="1"/>
      <protection/>
    </xf>
    <xf numFmtId="3" fontId="14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0" fillId="24" borderId="36" xfId="0" applyNumberFormat="1" applyFont="1" applyFill="1" applyBorder="1" applyAlignment="1" applyProtection="1">
      <alignment horizontal="left" vertical="center" wrapText="1"/>
      <protection/>
    </xf>
    <xf numFmtId="3" fontId="16" fillId="24" borderId="36" xfId="0" applyNumberFormat="1" applyFont="1" applyFill="1" applyBorder="1" applyAlignment="1" applyProtection="1">
      <alignment horizontal="left" vertical="center" wrapText="1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>
      <alignment vertical="center" wrapText="1"/>
    </xf>
    <xf numFmtId="40" fontId="0" fillId="24" borderId="3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3" fontId="14" fillId="0" borderId="54" xfId="0" applyNumberFormat="1" applyFont="1" applyBorder="1" applyAlignment="1" applyProtection="1">
      <alignment horizontal="right" vertical="center"/>
      <protection/>
    </xf>
    <xf numFmtId="197" fontId="14" fillId="0" borderId="33" xfId="0" applyNumberFormat="1" applyFont="1" applyBorder="1" applyAlignment="1" applyProtection="1">
      <alignment/>
      <protection/>
    </xf>
    <xf numFmtId="3" fontId="14" fillId="0" borderId="50" xfId="69" applyNumberFormat="1" applyFont="1" applyFill="1" applyBorder="1" applyAlignment="1" applyProtection="1">
      <alignment horizontal="right" vertical="center"/>
      <protection locked="0"/>
    </xf>
    <xf numFmtId="3" fontId="14" fillId="0" borderId="18" xfId="69" applyNumberFormat="1" applyFont="1" applyFill="1" applyBorder="1" applyAlignment="1" applyProtection="1">
      <alignment wrapText="1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 locked="0"/>
    </xf>
    <xf numFmtId="49" fontId="14" fillId="0" borderId="19" xfId="69" applyNumberFormat="1" applyFont="1" applyFill="1" applyBorder="1" applyAlignment="1" applyProtection="1" quotePrefix="1">
      <alignment horizontal="center" vertical="center"/>
      <protection/>
    </xf>
    <xf numFmtId="49" fontId="14" fillId="0" borderId="19" xfId="69" applyNumberFormat="1" applyFont="1" applyFill="1" applyBorder="1" applyAlignment="1" applyProtection="1">
      <alignment horizontal="center" vertical="center"/>
      <protection/>
    </xf>
    <xf numFmtId="0" fontId="14" fillId="25" borderId="0" xfId="0" applyFont="1" applyFill="1" applyAlignment="1" applyProtection="1">
      <alignment/>
      <protection/>
    </xf>
    <xf numFmtId="0" fontId="39" fillId="26" borderId="0" xfId="0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vertical="center"/>
      <protection locked="0"/>
    </xf>
    <xf numFmtId="3" fontId="13" fillId="0" borderId="33" xfId="0" applyNumberFormat="1" applyFont="1" applyBorder="1" applyAlignment="1" applyProtection="1">
      <alignment vertical="center"/>
      <protection locked="0"/>
    </xf>
    <xf numFmtId="0" fontId="14" fillId="26" borderId="0" xfId="0" applyFont="1" applyFill="1" applyAlignment="1" applyProtection="1">
      <alignment/>
      <protection/>
    </xf>
    <xf numFmtId="0" fontId="0" fillId="24" borderId="53" xfId="0" applyFont="1" applyFill="1" applyBorder="1" applyAlignment="1" applyProtection="1">
      <alignment wrapText="1"/>
      <protection/>
    </xf>
    <xf numFmtId="0" fontId="40" fillId="26" borderId="0" xfId="63" applyFont="1" applyFill="1">
      <alignment/>
      <protection/>
    </xf>
    <xf numFmtId="0" fontId="41" fillId="26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3" fontId="12" fillId="0" borderId="13" xfId="69" applyNumberFormat="1" applyFont="1" applyBorder="1" applyAlignment="1" applyProtection="1">
      <alignment horizontal="center" vertical="center" wrapText="1"/>
      <protection/>
    </xf>
    <xf numFmtId="3" fontId="12" fillId="0" borderId="18" xfId="69" applyNumberFormat="1" applyFont="1" applyBorder="1" applyAlignment="1" applyProtection="1">
      <alignment horizontal="center" vertical="center" wrapText="1"/>
      <protection/>
    </xf>
    <xf numFmtId="3" fontId="12" fillId="0" borderId="23" xfId="69" applyNumberFormat="1" applyFont="1" applyBorder="1" applyAlignment="1" applyProtection="1">
      <alignment horizontal="center" vertical="center" wrapText="1"/>
      <protection/>
    </xf>
    <xf numFmtId="3" fontId="12" fillId="0" borderId="14" xfId="69" applyNumberFormat="1" applyFont="1" applyBorder="1" applyAlignment="1" applyProtection="1">
      <alignment horizontal="center" vertical="center" wrapText="1"/>
      <protection/>
    </xf>
    <xf numFmtId="3" fontId="12" fillId="0" borderId="19" xfId="69" applyNumberFormat="1" applyFont="1" applyBorder="1" applyAlignment="1" applyProtection="1">
      <alignment horizontal="center" vertical="center" wrapText="1"/>
      <protection/>
    </xf>
    <xf numFmtId="3" fontId="12" fillId="0" borderId="24" xfId="69" applyNumberFormat="1" applyFont="1" applyBorder="1" applyAlignment="1" applyProtection="1">
      <alignment horizontal="center" vertical="center" wrapText="1"/>
      <protection/>
    </xf>
    <xf numFmtId="2" fontId="12" fillId="0" borderId="0" xfId="0" applyNumberFormat="1" applyFont="1" applyFill="1" applyAlignment="1" applyProtection="1">
      <alignment horizontal="left"/>
      <protection locked="0"/>
    </xf>
    <xf numFmtId="15" fontId="16" fillId="0" borderId="0" xfId="68" applyNumberFormat="1" applyFont="1" applyAlignment="1" applyProtection="1">
      <alignment horizontal="center"/>
      <protection locked="0"/>
    </xf>
    <xf numFmtId="0" fontId="16" fillId="0" borderId="0" xfId="68" applyFont="1" applyAlignment="1" applyProtection="1">
      <alignment horizontal="center"/>
      <protection locked="0"/>
    </xf>
    <xf numFmtId="3" fontId="15" fillId="0" borderId="0" xfId="68" applyNumberFormat="1" applyFont="1" applyAlignment="1" applyProtection="1">
      <alignment horizontal="center"/>
      <protection/>
    </xf>
    <xf numFmtId="3" fontId="12" fillId="0" borderId="55" xfId="69" applyNumberFormat="1" applyFont="1" applyBorder="1" applyAlignment="1" applyProtection="1">
      <alignment horizontal="center"/>
      <protection/>
    </xf>
    <xf numFmtId="3" fontId="12" fillId="0" borderId="56" xfId="69" applyNumberFormat="1" applyFont="1" applyBorder="1" applyAlignment="1" applyProtection="1">
      <alignment horizontal="center"/>
      <protection/>
    </xf>
    <xf numFmtId="3" fontId="12" fillId="0" borderId="57" xfId="69" applyNumberFormat="1" applyFont="1" applyBorder="1" applyAlignment="1" applyProtection="1">
      <alignment horizontal="center" vertical="center"/>
      <protection/>
    </xf>
    <xf numFmtId="3" fontId="12" fillId="0" borderId="24" xfId="69" applyNumberFormat="1" applyFont="1" applyBorder="1" applyAlignment="1" applyProtection="1">
      <alignment horizontal="center" vertical="center"/>
      <protection/>
    </xf>
    <xf numFmtId="3" fontId="16" fillId="0" borderId="58" xfId="69" applyNumberFormat="1" applyFont="1" applyBorder="1" applyAlignment="1" applyProtection="1">
      <alignment horizontal="center" vertical="center" wrapText="1"/>
      <protection/>
    </xf>
    <xf numFmtId="3" fontId="16" fillId="0" borderId="59" xfId="69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 locked="0"/>
    </xf>
    <xf numFmtId="2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60" xfId="0" applyFont="1" applyBorder="1" applyAlignment="1" applyProtection="1">
      <alignment horizontal="center" vertical="center" wrapText="1"/>
      <protection/>
    </xf>
    <xf numFmtId="0" fontId="14" fillId="0" borderId="61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 wrapText="1"/>
      <protection/>
    </xf>
    <xf numFmtId="14" fontId="16" fillId="0" borderId="0" xfId="68" applyNumberFormat="1" applyFont="1" applyAlignment="1" applyProtection="1">
      <alignment horizontal="center"/>
      <protection locked="0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omma 2" xfId="47"/>
    <cellStyle name="Comma0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eșire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_Sheet1" xfId="68"/>
    <cellStyle name="Normal_Sheet1 2" xfId="69"/>
    <cellStyle name="Notă" xfId="70"/>
    <cellStyle name="Note" xfId="71"/>
    <cellStyle name="Output" xfId="72"/>
    <cellStyle name="Percent" xfId="73"/>
    <cellStyle name="Percent 2" xfId="74"/>
    <cellStyle name="Style 1" xfId="75"/>
    <cellStyle name="Text avertism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uca%20dobre\AppData\Local\Microsoft\Windows\INetCache\Content.Outlook\65LLXJ4W\machete%202013\MACHETA%20PLATI%20RESTANTE%20pentru%20jud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TI RESTANTE"/>
      <sheetName val="PLATI RESTANTE CF CLASIF"/>
    </sheetNames>
    <sheetDataSet>
      <sheetData sheetId="0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2"/>
  <sheetViews>
    <sheetView tabSelected="1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56.8515625" style="2" customWidth="1"/>
    <col min="2" max="2" width="7.00390625" style="2" customWidth="1"/>
    <col min="3" max="3" width="15.140625" style="2" customWidth="1"/>
    <col min="4" max="4" width="13.7109375" style="2" customWidth="1"/>
    <col min="5" max="5" width="15.00390625" style="2" customWidth="1"/>
    <col min="6" max="6" width="9.140625" style="3" customWidth="1"/>
    <col min="7" max="16384" width="9.140625" style="2" customWidth="1"/>
  </cols>
  <sheetData>
    <row r="1" spans="1:5" ht="15.75">
      <c r="A1" s="269" t="s">
        <v>314</v>
      </c>
      <c r="B1" s="269"/>
      <c r="C1" s="269"/>
      <c r="D1" s="1"/>
      <c r="E1" s="258"/>
    </row>
    <row r="2" spans="1:6" ht="15">
      <c r="A2" s="202" t="s">
        <v>455</v>
      </c>
      <c r="B2" s="4"/>
      <c r="C2" s="5"/>
      <c r="D2" s="6" t="s">
        <v>0</v>
      </c>
      <c r="E2" s="7"/>
      <c r="F2" s="8"/>
    </row>
    <row r="3" spans="1:6" ht="15.75">
      <c r="A3" s="9"/>
      <c r="B3" s="4"/>
      <c r="C3" s="4"/>
      <c r="D3" s="5"/>
      <c r="E3" s="10"/>
      <c r="F3" s="8"/>
    </row>
    <row r="4" spans="1:6" ht="18">
      <c r="A4" s="272" t="s">
        <v>1</v>
      </c>
      <c r="B4" s="272"/>
      <c r="C4" s="272"/>
      <c r="D4" s="272"/>
      <c r="E4" s="10"/>
      <c r="F4" s="8"/>
    </row>
    <row r="5" spans="1:6" ht="12.75">
      <c r="A5" s="270" t="s">
        <v>460</v>
      </c>
      <c r="B5" s="271"/>
      <c r="C5" s="271"/>
      <c r="D5" s="271"/>
      <c r="E5" s="10"/>
      <c r="F5" s="8"/>
    </row>
    <row r="6" spans="1:6" ht="12.75">
      <c r="A6" s="11" t="s">
        <v>2</v>
      </c>
      <c r="B6" s="11"/>
      <c r="D6" s="201" t="s">
        <v>3</v>
      </c>
      <c r="E6" s="10"/>
      <c r="F6" s="8"/>
    </row>
    <row r="7" spans="1:5" ht="30" customHeight="1">
      <c r="A7" s="263" t="s">
        <v>4</v>
      </c>
      <c r="B7" s="266" t="s">
        <v>5</v>
      </c>
      <c r="C7" s="266" t="s">
        <v>6</v>
      </c>
      <c r="D7" s="273" t="s">
        <v>7</v>
      </c>
      <c r="E7" s="274"/>
    </row>
    <row r="8" spans="1:5" ht="39.75" customHeight="1">
      <c r="A8" s="264"/>
      <c r="B8" s="267"/>
      <c r="C8" s="267"/>
      <c r="D8" s="275" t="s">
        <v>8</v>
      </c>
      <c r="E8" s="277" t="s">
        <v>9</v>
      </c>
    </row>
    <row r="9" spans="1:5" ht="29.25" customHeight="1">
      <c r="A9" s="265"/>
      <c r="B9" s="268"/>
      <c r="C9" s="268"/>
      <c r="D9" s="276"/>
      <c r="E9" s="278"/>
    </row>
    <row r="10" spans="1:5" ht="13.5" customHeight="1">
      <c r="A10" s="12" t="s">
        <v>10</v>
      </c>
      <c r="B10" s="13" t="s">
        <v>11</v>
      </c>
      <c r="C10" s="14" t="s">
        <v>12</v>
      </c>
      <c r="D10" s="15" t="s">
        <v>13</v>
      </c>
      <c r="E10" s="16" t="s">
        <v>14</v>
      </c>
    </row>
    <row r="11" spans="1:5" ht="30">
      <c r="A11" s="17" t="s">
        <v>15</v>
      </c>
      <c r="B11" s="18" t="s">
        <v>16</v>
      </c>
      <c r="C11" s="19">
        <f aca="true" t="shared" si="0" ref="C11:E14">C17+C24+C66+C73+C83+C89+C95</f>
        <v>10084237</v>
      </c>
      <c r="D11" s="20">
        <f t="shared" si="0"/>
        <v>11293190</v>
      </c>
      <c r="E11" s="21">
        <f t="shared" si="0"/>
        <v>11293190</v>
      </c>
    </row>
    <row r="12" spans="1:5" ht="29.25">
      <c r="A12" s="22" t="s">
        <v>144</v>
      </c>
      <c r="B12" s="23" t="s">
        <v>13</v>
      </c>
      <c r="C12" s="24">
        <f t="shared" si="0"/>
        <v>10084237</v>
      </c>
      <c r="D12" s="25">
        <f t="shared" si="0"/>
        <v>11293190</v>
      </c>
      <c r="E12" s="26">
        <f t="shared" si="0"/>
        <v>11293190</v>
      </c>
    </row>
    <row r="13" spans="1:5" ht="14.25">
      <c r="A13" s="27" t="s">
        <v>17</v>
      </c>
      <c r="B13" s="28" t="s">
        <v>14</v>
      </c>
      <c r="C13" s="24">
        <f t="shared" si="0"/>
        <v>0</v>
      </c>
      <c r="D13" s="25">
        <f t="shared" si="0"/>
        <v>0</v>
      </c>
      <c r="E13" s="26">
        <f t="shared" si="0"/>
        <v>0</v>
      </c>
    </row>
    <row r="14" spans="1:5" ht="14.25">
      <c r="A14" s="27" t="s">
        <v>18</v>
      </c>
      <c r="B14" s="28" t="s">
        <v>19</v>
      </c>
      <c r="C14" s="24">
        <f t="shared" si="0"/>
        <v>0</v>
      </c>
      <c r="D14" s="25">
        <f t="shared" si="0"/>
        <v>0</v>
      </c>
      <c r="E14" s="26">
        <f t="shared" si="0"/>
        <v>0</v>
      </c>
    </row>
    <row r="15" spans="1:5" ht="14.25">
      <c r="A15" s="27" t="s">
        <v>20</v>
      </c>
      <c r="B15" s="28" t="s">
        <v>21</v>
      </c>
      <c r="C15" s="29">
        <f>C22+C28+C71+C81+C87+C93+C99</f>
        <v>0</v>
      </c>
      <c r="D15" s="30">
        <f>D22+D28+D71+D81+D87+D93+D99</f>
        <v>0</v>
      </c>
      <c r="E15" s="31">
        <f>E22+E28+E71+E81+E87+E93+E99</f>
        <v>0</v>
      </c>
    </row>
    <row r="16" spans="1:5" ht="14.25">
      <c r="A16" s="27" t="s">
        <v>22</v>
      </c>
      <c r="B16" s="28" t="s">
        <v>23</v>
      </c>
      <c r="C16" s="24">
        <f>C23+C29+C72+C88+C94+C100+C82</f>
        <v>0</v>
      </c>
      <c r="D16" s="25">
        <f>D23+D29+D72+D88+D94+D100+D82</f>
        <v>0</v>
      </c>
      <c r="E16" s="26">
        <f>E23+E29+E72+E88+E94+E100+E82</f>
        <v>0</v>
      </c>
    </row>
    <row r="17" spans="1:5" ht="58.5">
      <c r="A17" s="22" t="s">
        <v>145</v>
      </c>
      <c r="B17" s="32" t="s">
        <v>24</v>
      </c>
      <c r="C17" s="33">
        <f>C18+C19+C20+C22+C23</f>
        <v>10084237</v>
      </c>
      <c r="D17" s="34">
        <f>D18+D19+D20+D22+D23</f>
        <v>11293190</v>
      </c>
      <c r="E17" s="35">
        <f>E18+E19+E20+E22+E23</f>
        <v>11293190</v>
      </c>
    </row>
    <row r="18" spans="1:5" ht="14.25" customHeight="1">
      <c r="A18" s="22" t="s">
        <v>448</v>
      </c>
      <c r="B18" s="36" t="s">
        <v>25</v>
      </c>
      <c r="C18" s="38">
        <v>10084237</v>
      </c>
      <c r="D18" s="38">
        <v>11293190</v>
      </c>
      <c r="E18" s="39">
        <v>11293190</v>
      </c>
    </row>
    <row r="19" spans="1:5" ht="14.25">
      <c r="A19" s="248" t="s">
        <v>449</v>
      </c>
      <c r="B19" s="250" t="s">
        <v>27</v>
      </c>
      <c r="C19" s="249"/>
      <c r="D19" s="38"/>
      <c r="E19" s="39"/>
    </row>
    <row r="20" spans="1:5" ht="14.25">
      <c r="A20" s="248" t="s">
        <v>28</v>
      </c>
      <c r="B20" s="250" t="s">
        <v>29</v>
      </c>
      <c r="C20" s="249"/>
      <c r="D20" s="38"/>
      <c r="E20" s="39"/>
    </row>
    <row r="21" spans="1:5" ht="14.25">
      <c r="A21" s="248" t="s">
        <v>30</v>
      </c>
      <c r="B21" s="251" t="s">
        <v>31</v>
      </c>
      <c r="C21" s="249"/>
      <c r="D21" s="38"/>
      <c r="E21" s="39"/>
    </row>
    <row r="22" spans="1:5" ht="14.25">
      <c r="A22" s="248" t="s">
        <v>446</v>
      </c>
      <c r="B22" s="250" t="s">
        <v>33</v>
      </c>
      <c r="C22" s="249"/>
      <c r="D22" s="38"/>
      <c r="E22" s="39"/>
    </row>
    <row r="23" spans="1:5" ht="14.25">
      <c r="A23" s="248" t="s">
        <v>447</v>
      </c>
      <c r="B23" s="250" t="s">
        <v>35</v>
      </c>
      <c r="C23" s="249"/>
      <c r="D23" s="38"/>
      <c r="E23" s="39"/>
    </row>
    <row r="24" spans="1:6" ht="30">
      <c r="A24" s="41" t="s">
        <v>146</v>
      </c>
      <c r="B24" s="32" t="s">
        <v>36</v>
      </c>
      <c r="C24" s="33">
        <f aca="true" t="shared" si="1" ref="C24:E29">C30+C36+C42+C60</f>
        <v>0</v>
      </c>
      <c r="D24" s="34">
        <f t="shared" si="1"/>
        <v>0</v>
      </c>
      <c r="E24" s="35">
        <f t="shared" si="1"/>
        <v>0</v>
      </c>
      <c r="F24" s="42" t="str">
        <f>IF(D24&lt;&gt;0,"EROARE"," ")</f>
        <v> </v>
      </c>
    </row>
    <row r="25" spans="1:5" ht="15">
      <c r="A25" s="41" t="s">
        <v>147</v>
      </c>
      <c r="B25" s="23" t="s">
        <v>37</v>
      </c>
      <c r="C25" s="24">
        <f t="shared" si="1"/>
        <v>0</v>
      </c>
      <c r="D25" s="25">
        <f t="shared" si="1"/>
        <v>0</v>
      </c>
      <c r="E25" s="26">
        <f t="shared" si="1"/>
        <v>0</v>
      </c>
    </row>
    <row r="26" spans="1:5" ht="14.25">
      <c r="A26" s="27" t="s">
        <v>38</v>
      </c>
      <c r="B26" s="28" t="s">
        <v>39</v>
      </c>
      <c r="C26" s="24">
        <f t="shared" si="1"/>
        <v>0</v>
      </c>
      <c r="D26" s="25">
        <f t="shared" si="1"/>
        <v>0</v>
      </c>
      <c r="E26" s="26">
        <f t="shared" si="1"/>
        <v>0</v>
      </c>
    </row>
    <row r="27" spans="1:5" ht="14.25">
      <c r="A27" s="27" t="s">
        <v>40</v>
      </c>
      <c r="B27" s="28" t="s">
        <v>41</v>
      </c>
      <c r="C27" s="24">
        <f t="shared" si="1"/>
        <v>0</v>
      </c>
      <c r="D27" s="25">
        <f t="shared" si="1"/>
        <v>0</v>
      </c>
      <c r="E27" s="26">
        <f t="shared" si="1"/>
        <v>0</v>
      </c>
    </row>
    <row r="28" spans="1:5" ht="14.25">
      <c r="A28" s="27" t="s">
        <v>42</v>
      </c>
      <c r="B28" s="28" t="s">
        <v>43</v>
      </c>
      <c r="C28" s="24">
        <f t="shared" si="1"/>
        <v>0</v>
      </c>
      <c r="D28" s="25">
        <f t="shared" si="1"/>
        <v>0</v>
      </c>
      <c r="E28" s="26">
        <f t="shared" si="1"/>
        <v>0</v>
      </c>
    </row>
    <row r="29" spans="1:5" ht="14.25">
      <c r="A29" s="27" t="s">
        <v>44</v>
      </c>
      <c r="B29" s="28" t="s">
        <v>45</v>
      </c>
      <c r="C29" s="24">
        <f t="shared" si="1"/>
        <v>0</v>
      </c>
      <c r="D29" s="25">
        <f t="shared" si="1"/>
        <v>0</v>
      </c>
      <c r="E29" s="26">
        <f t="shared" si="1"/>
        <v>0</v>
      </c>
    </row>
    <row r="30" spans="1:6" ht="44.25">
      <c r="A30" s="22" t="s">
        <v>148</v>
      </c>
      <c r="B30" s="43" t="s">
        <v>46</v>
      </c>
      <c r="C30" s="33">
        <f>C31+C32+C33+C34+C35</f>
        <v>0</v>
      </c>
      <c r="D30" s="34">
        <f>D31+D32+D33+D34+D35</f>
        <v>0</v>
      </c>
      <c r="E30" s="35">
        <f>E31+E32+E33+E34+E35</f>
        <v>0</v>
      </c>
      <c r="F30" s="42" t="str">
        <f>IF(D30&lt;&gt;0,"EROARE"," ")</f>
        <v> </v>
      </c>
    </row>
    <row r="31" spans="1:5" ht="15" customHeight="1">
      <c r="A31" s="44" t="s">
        <v>149</v>
      </c>
      <c r="B31" s="40" t="s">
        <v>47</v>
      </c>
      <c r="C31" s="37"/>
      <c r="D31" s="38"/>
      <c r="E31" s="39"/>
    </row>
    <row r="32" spans="1:5" ht="14.25">
      <c r="A32" s="27" t="s">
        <v>48</v>
      </c>
      <c r="B32" s="40" t="s">
        <v>49</v>
      </c>
      <c r="C32" s="37"/>
      <c r="D32" s="38"/>
      <c r="E32" s="39"/>
    </row>
    <row r="33" spans="1:5" ht="14.25">
      <c r="A33" s="27" t="s">
        <v>50</v>
      </c>
      <c r="B33" s="40" t="s">
        <v>51</v>
      </c>
      <c r="C33" s="37"/>
      <c r="D33" s="38"/>
      <c r="E33" s="39"/>
    </row>
    <row r="34" spans="1:5" ht="14.25">
      <c r="A34" s="27" t="s">
        <v>32</v>
      </c>
      <c r="B34" s="40" t="s">
        <v>52</v>
      </c>
      <c r="C34" s="37"/>
      <c r="D34" s="38"/>
      <c r="E34" s="39"/>
    </row>
    <row r="35" spans="1:5" ht="14.25">
      <c r="A35" s="27" t="s">
        <v>34</v>
      </c>
      <c r="B35" s="40" t="s">
        <v>53</v>
      </c>
      <c r="C35" s="37"/>
      <c r="D35" s="38"/>
      <c r="E35" s="39"/>
    </row>
    <row r="36" spans="1:6" ht="44.25">
      <c r="A36" s="41" t="s">
        <v>150</v>
      </c>
      <c r="B36" s="43" t="s">
        <v>54</v>
      </c>
      <c r="C36" s="33">
        <f>C37+C38+C39+C40+C41</f>
        <v>0</v>
      </c>
      <c r="D36" s="34">
        <f>D37+D38+D39+D40+D41</f>
        <v>0</v>
      </c>
      <c r="E36" s="35">
        <f>E37+E38+E39+E40+E41</f>
        <v>0</v>
      </c>
      <c r="F36" s="42" t="str">
        <f>IF(D36&lt;&gt;0,"EROARE"," ")</f>
        <v> </v>
      </c>
    </row>
    <row r="37" spans="1:5" ht="15">
      <c r="A37" s="41" t="s">
        <v>151</v>
      </c>
      <c r="B37" s="40" t="s">
        <v>55</v>
      </c>
      <c r="C37" s="37"/>
      <c r="D37" s="38"/>
      <c r="E37" s="39"/>
    </row>
    <row r="38" spans="1:5" ht="14.25">
      <c r="A38" s="45" t="s">
        <v>56</v>
      </c>
      <c r="B38" s="40" t="s">
        <v>57</v>
      </c>
      <c r="C38" s="37"/>
      <c r="D38" s="38"/>
      <c r="E38" s="39"/>
    </row>
    <row r="39" spans="1:5" ht="14.25">
      <c r="A39" s="45" t="s">
        <v>58</v>
      </c>
      <c r="B39" s="40" t="s">
        <v>59</v>
      </c>
      <c r="C39" s="37"/>
      <c r="D39" s="38"/>
      <c r="E39" s="39"/>
    </row>
    <row r="40" spans="1:5" ht="14.25">
      <c r="A40" s="45" t="s">
        <v>60</v>
      </c>
      <c r="B40" s="40" t="s">
        <v>61</v>
      </c>
      <c r="C40" s="37"/>
      <c r="D40" s="38"/>
      <c r="E40" s="39"/>
    </row>
    <row r="41" spans="1:5" ht="14.25">
      <c r="A41" s="46" t="s">
        <v>62</v>
      </c>
      <c r="B41" s="47" t="s">
        <v>63</v>
      </c>
      <c r="C41" s="48"/>
      <c r="D41" s="49"/>
      <c r="E41" s="50"/>
    </row>
    <row r="42" spans="1:6" ht="30">
      <c r="A42" s="51" t="s">
        <v>64</v>
      </c>
      <c r="B42" s="52" t="s">
        <v>65</v>
      </c>
      <c r="C42" s="19">
        <f>C48+C54</f>
        <v>0</v>
      </c>
      <c r="D42" s="20">
        <f aca="true" t="shared" si="2" ref="C42:E47">D48+D54</f>
        <v>0</v>
      </c>
      <c r="E42" s="21">
        <f t="shared" si="2"/>
        <v>0</v>
      </c>
      <c r="F42" s="42" t="str">
        <f>IF(D42&lt;&gt;0,"EROARE"," ")</f>
        <v> </v>
      </c>
    </row>
    <row r="43" spans="1:5" ht="15">
      <c r="A43" s="41" t="s">
        <v>152</v>
      </c>
      <c r="B43" s="40" t="s">
        <v>66</v>
      </c>
      <c r="C43" s="24">
        <f t="shared" si="2"/>
        <v>0</v>
      </c>
      <c r="D43" s="25">
        <f t="shared" si="2"/>
        <v>0</v>
      </c>
      <c r="E43" s="26">
        <f t="shared" si="2"/>
        <v>0</v>
      </c>
    </row>
    <row r="44" spans="1:5" ht="14.25">
      <c r="A44" s="45" t="s">
        <v>67</v>
      </c>
      <c r="B44" s="40" t="s">
        <v>68</v>
      </c>
      <c r="C44" s="24">
        <f t="shared" si="2"/>
        <v>0</v>
      </c>
      <c r="D44" s="25">
        <f t="shared" si="2"/>
        <v>0</v>
      </c>
      <c r="E44" s="26">
        <f t="shared" si="2"/>
        <v>0</v>
      </c>
    </row>
    <row r="45" spans="1:5" ht="14.25">
      <c r="A45" s="45" t="s">
        <v>69</v>
      </c>
      <c r="B45" s="40" t="s">
        <v>70</v>
      </c>
      <c r="C45" s="24">
        <f t="shared" si="2"/>
        <v>0</v>
      </c>
      <c r="D45" s="25">
        <f t="shared" si="2"/>
        <v>0</v>
      </c>
      <c r="E45" s="26">
        <f t="shared" si="2"/>
        <v>0</v>
      </c>
    </row>
    <row r="46" spans="1:5" ht="14.25">
      <c r="A46" s="45" t="s">
        <v>71</v>
      </c>
      <c r="B46" s="40" t="s">
        <v>72</v>
      </c>
      <c r="C46" s="24">
        <f t="shared" si="2"/>
        <v>0</v>
      </c>
      <c r="D46" s="25">
        <f t="shared" si="2"/>
        <v>0</v>
      </c>
      <c r="E46" s="26">
        <f t="shared" si="2"/>
        <v>0</v>
      </c>
    </row>
    <row r="47" spans="1:5" ht="14.25">
      <c r="A47" s="45" t="s">
        <v>73</v>
      </c>
      <c r="B47" s="40" t="s">
        <v>74</v>
      </c>
      <c r="C47" s="24">
        <f t="shared" si="2"/>
        <v>0</v>
      </c>
      <c r="D47" s="25">
        <f t="shared" si="2"/>
        <v>0</v>
      </c>
      <c r="E47" s="26">
        <f t="shared" si="2"/>
        <v>0</v>
      </c>
    </row>
    <row r="48" spans="1:6" ht="43.5">
      <c r="A48" s="27" t="s">
        <v>75</v>
      </c>
      <c r="B48" s="28" t="s">
        <v>76</v>
      </c>
      <c r="C48" s="24">
        <f>C49+C50+C51+C52+C53</f>
        <v>0</v>
      </c>
      <c r="D48" s="25">
        <f>D49+D50+D51+D52+D53</f>
        <v>0</v>
      </c>
      <c r="E48" s="26">
        <f>E49+E50+E51+E52+E53</f>
        <v>0</v>
      </c>
      <c r="F48" s="42" t="str">
        <f>IF(D48&lt;&gt;0,"EROARE"," ")</f>
        <v> </v>
      </c>
    </row>
    <row r="49" spans="1:5" ht="15">
      <c r="A49" s="44" t="s">
        <v>151</v>
      </c>
      <c r="B49" s="40" t="s">
        <v>77</v>
      </c>
      <c r="C49" s="37"/>
      <c r="D49" s="38"/>
      <c r="E49" s="39"/>
    </row>
    <row r="50" spans="1:5" ht="14.25">
      <c r="A50" s="27" t="s">
        <v>56</v>
      </c>
      <c r="B50" s="53" t="s">
        <v>78</v>
      </c>
      <c r="C50" s="37"/>
      <c r="D50" s="38"/>
      <c r="E50" s="39"/>
    </row>
    <row r="51" spans="1:5" ht="14.25">
      <c r="A51" s="27" t="s">
        <v>58</v>
      </c>
      <c r="B51" s="40" t="s">
        <v>79</v>
      </c>
      <c r="C51" s="37"/>
      <c r="D51" s="38"/>
      <c r="E51" s="39"/>
    </row>
    <row r="52" spans="1:5" ht="14.25">
      <c r="A52" s="27" t="s">
        <v>60</v>
      </c>
      <c r="B52" s="40" t="s">
        <v>80</v>
      </c>
      <c r="C52" s="37"/>
      <c r="D52" s="38"/>
      <c r="E52" s="39"/>
    </row>
    <row r="53" spans="1:5" ht="14.25">
      <c r="A53" s="27" t="s">
        <v>62</v>
      </c>
      <c r="B53" s="40" t="s">
        <v>81</v>
      </c>
      <c r="C53" s="37"/>
      <c r="D53" s="38"/>
      <c r="E53" s="39"/>
    </row>
    <row r="54" spans="1:6" ht="43.5">
      <c r="A54" s="27" t="s">
        <v>82</v>
      </c>
      <c r="B54" s="28" t="s">
        <v>83</v>
      </c>
      <c r="C54" s="24">
        <f>C55+C56+C57+C58+C59</f>
        <v>0</v>
      </c>
      <c r="D54" s="25">
        <f>D55+D56+D57+D58+D59</f>
        <v>0</v>
      </c>
      <c r="E54" s="26">
        <f>E55+E56+E57+E58+E59</f>
        <v>0</v>
      </c>
      <c r="F54" s="42" t="str">
        <f>IF(D54&lt;&gt;0,"EROARE"," ")</f>
        <v> </v>
      </c>
    </row>
    <row r="55" spans="1:5" ht="14.25">
      <c r="A55" s="27" t="s">
        <v>84</v>
      </c>
      <c r="B55" s="40" t="s">
        <v>85</v>
      </c>
      <c r="C55" s="37"/>
      <c r="D55" s="38"/>
      <c r="E55" s="39"/>
    </row>
    <row r="56" spans="1:5" ht="14.25">
      <c r="A56" s="27" t="s">
        <v>56</v>
      </c>
      <c r="B56" s="40" t="s">
        <v>86</v>
      </c>
      <c r="C56" s="37"/>
      <c r="D56" s="38"/>
      <c r="E56" s="39"/>
    </row>
    <row r="57" spans="1:5" ht="14.25">
      <c r="A57" s="27" t="s">
        <v>58</v>
      </c>
      <c r="B57" s="40" t="s">
        <v>87</v>
      </c>
      <c r="C57" s="37"/>
      <c r="D57" s="38"/>
      <c r="E57" s="39"/>
    </row>
    <row r="58" spans="1:5" ht="14.25">
      <c r="A58" s="27" t="s">
        <v>60</v>
      </c>
      <c r="B58" s="40" t="s">
        <v>88</v>
      </c>
      <c r="C58" s="37"/>
      <c r="D58" s="38"/>
      <c r="E58" s="39"/>
    </row>
    <row r="59" spans="1:5" ht="14.25">
      <c r="A59" s="27" t="s">
        <v>62</v>
      </c>
      <c r="B59" s="40" t="s">
        <v>89</v>
      </c>
      <c r="C59" s="37"/>
      <c r="D59" s="38"/>
      <c r="E59" s="39"/>
    </row>
    <row r="60" spans="1:6" ht="44.25">
      <c r="A60" s="22" t="s">
        <v>153</v>
      </c>
      <c r="B60" s="32" t="s">
        <v>90</v>
      </c>
      <c r="C60" s="33">
        <f>C61+C62+C63+C64+C65</f>
        <v>0</v>
      </c>
      <c r="D60" s="34">
        <f>D61+D62+D63+D64+D65</f>
        <v>0</v>
      </c>
      <c r="E60" s="35">
        <f>E61+E62+E63+E64+E65</f>
        <v>0</v>
      </c>
      <c r="F60" s="42" t="str">
        <f>IF(D60&lt;&gt;0,"EROARE"," ")</f>
        <v> </v>
      </c>
    </row>
    <row r="61" spans="1:5" ht="15">
      <c r="A61" s="22" t="s">
        <v>154</v>
      </c>
      <c r="B61" s="23" t="s">
        <v>91</v>
      </c>
      <c r="C61" s="37"/>
      <c r="D61" s="38"/>
      <c r="E61" s="39"/>
    </row>
    <row r="62" spans="1:5" ht="14.25">
      <c r="A62" s="27" t="s">
        <v>26</v>
      </c>
      <c r="B62" s="28" t="s">
        <v>92</v>
      </c>
      <c r="C62" s="37"/>
      <c r="D62" s="38"/>
      <c r="E62" s="39"/>
    </row>
    <row r="63" spans="1:5" ht="14.25">
      <c r="A63" s="27" t="s">
        <v>93</v>
      </c>
      <c r="B63" s="28" t="s">
        <v>94</v>
      </c>
      <c r="C63" s="37"/>
      <c r="D63" s="38"/>
      <c r="E63" s="39"/>
    </row>
    <row r="64" spans="1:5" ht="14.25">
      <c r="A64" s="27" t="s">
        <v>32</v>
      </c>
      <c r="B64" s="28" t="s">
        <v>95</v>
      </c>
      <c r="C64" s="37"/>
      <c r="D64" s="38"/>
      <c r="E64" s="39"/>
    </row>
    <row r="65" spans="1:5" ht="14.25">
      <c r="A65" s="27" t="s">
        <v>34</v>
      </c>
      <c r="B65" s="28" t="s">
        <v>96</v>
      </c>
      <c r="C65" s="37"/>
      <c r="D65" s="38"/>
      <c r="E65" s="39"/>
    </row>
    <row r="66" spans="1:5" ht="57.75">
      <c r="A66" s="41" t="s">
        <v>155</v>
      </c>
      <c r="B66" s="32" t="s">
        <v>97</v>
      </c>
      <c r="C66" s="33">
        <f>C67+C68+C69+C71+C72</f>
        <v>0</v>
      </c>
      <c r="D66" s="34">
        <f>D67+D68+D69+D71+D72</f>
        <v>0</v>
      </c>
      <c r="E66" s="35">
        <f>E67+E68+E69+E71+E72</f>
        <v>0</v>
      </c>
    </row>
    <row r="67" spans="1:5" ht="15">
      <c r="A67" s="41" t="s">
        <v>156</v>
      </c>
      <c r="B67" s="23" t="s">
        <v>98</v>
      </c>
      <c r="C67" s="37"/>
      <c r="D67" s="38"/>
      <c r="E67" s="39"/>
    </row>
    <row r="68" spans="1:5" ht="14.25">
      <c r="A68" s="27" t="s">
        <v>26</v>
      </c>
      <c r="B68" s="28" t="s">
        <v>99</v>
      </c>
      <c r="C68" s="37"/>
      <c r="D68" s="38"/>
      <c r="E68" s="39"/>
    </row>
    <row r="69" spans="1:5" ht="14.25">
      <c r="A69" s="27" t="s">
        <v>93</v>
      </c>
      <c r="B69" s="28" t="s">
        <v>100</v>
      </c>
      <c r="C69" s="37"/>
      <c r="D69" s="38"/>
      <c r="E69" s="39"/>
    </row>
    <row r="70" spans="1:5" ht="14.25">
      <c r="A70" s="27" t="s">
        <v>101</v>
      </c>
      <c r="B70" s="40" t="s">
        <v>102</v>
      </c>
      <c r="C70" s="37"/>
      <c r="D70" s="38"/>
      <c r="E70" s="39"/>
    </row>
    <row r="71" spans="1:5" ht="21" customHeight="1">
      <c r="A71" s="27" t="s">
        <v>32</v>
      </c>
      <c r="B71" s="28" t="s">
        <v>103</v>
      </c>
      <c r="C71" s="37"/>
      <c r="D71" s="38"/>
      <c r="E71" s="39"/>
    </row>
    <row r="72" spans="1:5" ht="29.25" customHeight="1">
      <c r="A72" s="27" t="s">
        <v>34</v>
      </c>
      <c r="B72" s="28" t="s">
        <v>104</v>
      </c>
      <c r="C72" s="37"/>
      <c r="D72" s="38"/>
      <c r="E72" s="39"/>
    </row>
    <row r="73" spans="1:5" ht="57.75">
      <c r="A73" s="22" t="s">
        <v>157</v>
      </c>
      <c r="B73" s="32" t="s">
        <v>105</v>
      </c>
      <c r="C73" s="33">
        <f>C74+C75+C76+C81+C82</f>
        <v>0</v>
      </c>
      <c r="D73" s="34">
        <f>D74+D75+D76+D81+D82</f>
        <v>0</v>
      </c>
      <c r="E73" s="35">
        <f>E74+E75+E76+E81+E82</f>
        <v>0</v>
      </c>
    </row>
    <row r="74" spans="1:5" ht="19.5" customHeight="1">
      <c r="A74" s="22" t="s">
        <v>158</v>
      </c>
      <c r="B74" s="23" t="s">
        <v>106</v>
      </c>
      <c r="C74" s="37"/>
      <c r="D74" s="38"/>
      <c r="E74" s="39"/>
    </row>
    <row r="75" spans="1:5" ht="14.25">
      <c r="A75" s="27" t="s">
        <v>107</v>
      </c>
      <c r="B75" s="28" t="s">
        <v>108</v>
      </c>
      <c r="C75" s="37"/>
      <c r="D75" s="38"/>
      <c r="E75" s="39"/>
    </row>
    <row r="76" spans="1:5" ht="14.25">
      <c r="A76" s="27" t="s">
        <v>109</v>
      </c>
      <c r="B76" s="28" t="s">
        <v>110</v>
      </c>
      <c r="C76" s="24">
        <f>C77+C78+C79+C80</f>
        <v>0</v>
      </c>
      <c r="D76" s="25">
        <f>D77+D78+D79+D80</f>
        <v>0</v>
      </c>
      <c r="E76" s="26">
        <f>E77+E78+E79+E80</f>
        <v>0</v>
      </c>
    </row>
    <row r="77" spans="1:5" ht="14.25">
      <c r="A77" s="27" t="s">
        <v>111</v>
      </c>
      <c r="B77" s="40" t="s">
        <v>112</v>
      </c>
      <c r="C77" s="37"/>
      <c r="D77" s="38"/>
      <c r="E77" s="39"/>
    </row>
    <row r="78" spans="1:5" ht="14.25">
      <c r="A78" s="27" t="s">
        <v>113</v>
      </c>
      <c r="B78" s="40" t="s">
        <v>114</v>
      </c>
      <c r="C78" s="37"/>
      <c r="D78" s="38"/>
      <c r="E78" s="39"/>
    </row>
    <row r="79" spans="1:5" ht="14.25">
      <c r="A79" s="54" t="s">
        <v>115</v>
      </c>
      <c r="B79" s="47" t="s">
        <v>116</v>
      </c>
      <c r="C79" s="48"/>
      <c r="D79" s="49"/>
      <c r="E79" s="50"/>
    </row>
    <row r="80" spans="1:5" ht="14.25">
      <c r="A80" s="55" t="s">
        <v>117</v>
      </c>
      <c r="B80" s="56" t="s">
        <v>118</v>
      </c>
      <c r="C80" s="57"/>
      <c r="D80" s="58"/>
      <c r="E80" s="59"/>
    </row>
    <row r="81" spans="1:5" ht="14.25">
      <c r="A81" s="27" t="s">
        <v>119</v>
      </c>
      <c r="B81" s="28" t="s">
        <v>120</v>
      </c>
      <c r="C81" s="37"/>
      <c r="D81" s="38"/>
      <c r="E81" s="39"/>
    </row>
    <row r="82" spans="1:5" ht="14.25">
      <c r="A82" s="27" t="s">
        <v>121</v>
      </c>
      <c r="B82" s="28" t="s">
        <v>122</v>
      </c>
      <c r="C82" s="37"/>
      <c r="D82" s="38"/>
      <c r="E82" s="39"/>
    </row>
    <row r="83" spans="1:5" ht="72">
      <c r="A83" s="41" t="s">
        <v>159</v>
      </c>
      <c r="B83" s="32" t="s">
        <v>123</v>
      </c>
      <c r="C83" s="33">
        <f>C84+C85+C86+C88+C87</f>
        <v>0</v>
      </c>
      <c r="D83" s="34">
        <f>D84+D85+D86+D88+D87</f>
        <v>0</v>
      </c>
      <c r="E83" s="35">
        <f>E84+E85+E86+E88+E87</f>
        <v>0</v>
      </c>
    </row>
    <row r="84" spans="1:5" ht="20.25" customHeight="1">
      <c r="A84" s="41" t="s">
        <v>156</v>
      </c>
      <c r="B84" s="23" t="s">
        <v>124</v>
      </c>
      <c r="C84" s="37"/>
      <c r="D84" s="38"/>
      <c r="E84" s="39"/>
    </row>
    <row r="85" spans="1:5" ht="14.25">
      <c r="A85" s="27" t="s">
        <v>125</v>
      </c>
      <c r="B85" s="28" t="s">
        <v>126</v>
      </c>
      <c r="C85" s="37"/>
      <c r="D85" s="38"/>
      <c r="E85" s="39"/>
    </row>
    <row r="86" spans="1:5" ht="14.25">
      <c r="A86" s="27" t="s">
        <v>50</v>
      </c>
      <c r="B86" s="28" t="s">
        <v>127</v>
      </c>
      <c r="C86" s="37"/>
      <c r="D86" s="38"/>
      <c r="E86" s="39"/>
    </row>
    <row r="87" spans="1:5" ht="14.25">
      <c r="A87" s="27" t="s">
        <v>32</v>
      </c>
      <c r="B87" s="28" t="s">
        <v>128</v>
      </c>
      <c r="C87" s="37"/>
      <c r="D87" s="38"/>
      <c r="E87" s="39"/>
    </row>
    <row r="88" spans="1:5" ht="14.25">
      <c r="A88" s="27" t="s">
        <v>34</v>
      </c>
      <c r="B88" s="28" t="s">
        <v>129</v>
      </c>
      <c r="C88" s="37"/>
      <c r="D88" s="38"/>
      <c r="E88" s="39"/>
    </row>
    <row r="89" spans="1:5" ht="72.75">
      <c r="A89" s="60" t="s">
        <v>160</v>
      </c>
      <c r="B89" s="32" t="s">
        <v>130</v>
      </c>
      <c r="C89" s="33">
        <f>C90+C91+C92+C93+C94</f>
        <v>0</v>
      </c>
      <c r="D89" s="34">
        <f>D90+D91+D92+D93+D94</f>
        <v>0</v>
      </c>
      <c r="E89" s="35">
        <f>E90+E91+E92+E93+E94</f>
        <v>0</v>
      </c>
    </row>
    <row r="90" spans="1:5" ht="26.25" customHeight="1">
      <c r="A90" s="60" t="s">
        <v>156</v>
      </c>
      <c r="B90" s="23" t="s">
        <v>131</v>
      </c>
      <c r="C90" s="37"/>
      <c r="D90" s="38"/>
      <c r="E90" s="39"/>
    </row>
    <row r="91" spans="1:5" ht="14.25">
      <c r="A91" s="27" t="s">
        <v>132</v>
      </c>
      <c r="B91" s="28" t="s">
        <v>133</v>
      </c>
      <c r="C91" s="37"/>
      <c r="D91" s="38"/>
      <c r="E91" s="39"/>
    </row>
    <row r="92" spans="1:5" ht="14.25">
      <c r="A92" s="27" t="s">
        <v>93</v>
      </c>
      <c r="B92" s="28" t="s">
        <v>134</v>
      </c>
      <c r="C92" s="37"/>
      <c r="D92" s="38"/>
      <c r="E92" s="39"/>
    </row>
    <row r="93" spans="1:5" ht="14.25">
      <c r="A93" s="27" t="s">
        <v>32</v>
      </c>
      <c r="B93" s="28" t="s">
        <v>135</v>
      </c>
      <c r="C93" s="37"/>
      <c r="D93" s="38"/>
      <c r="E93" s="39"/>
    </row>
    <row r="94" spans="1:5" ht="14.25">
      <c r="A94" s="27" t="s">
        <v>34</v>
      </c>
      <c r="B94" s="28" t="s">
        <v>136</v>
      </c>
      <c r="C94" s="37"/>
      <c r="D94" s="38"/>
      <c r="E94" s="39"/>
    </row>
    <row r="95" spans="1:5" ht="41.25" customHeight="1">
      <c r="A95" s="27" t="s">
        <v>161</v>
      </c>
      <c r="B95" s="43">
        <v>47</v>
      </c>
      <c r="C95" s="33">
        <f>C96+C97+C98+C99+C100</f>
        <v>0</v>
      </c>
      <c r="D95" s="34">
        <f>D96+D97+D98+D99+D100</f>
        <v>0</v>
      </c>
      <c r="E95" s="35">
        <f>E96+E97+E98+E99+E100</f>
        <v>0</v>
      </c>
    </row>
    <row r="96" spans="1:5" ht="14.25">
      <c r="A96" s="27" t="s">
        <v>84</v>
      </c>
      <c r="B96" s="40" t="s">
        <v>137</v>
      </c>
      <c r="C96" s="37"/>
      <c r="D96" s="38"/>
      <c r="E96" s="39"/>
    </row>
    <row r="97" spans="1:5" ht="14.25">
      <c r="A97" s="27" t="s">
        <v>56</v>
      </c>
      <c r="B97" s="40" t="s">
        <v>138</v>
      </c>
      <c r="C97" s="37"/>
      <c r="D97" s="38"/>
      <c r="E97" s="39"/>
    </row>
    <row r="98" spans="1:5" ht="14.25">
      <c r="A98" s="27" t="s">
        <v>58</v>
      </c>
      <c r="B98" s="40" t="s">
        <v>139</v>
      </c>
      <c r="C98" s="37"/>
      <c r="D98" s="38"/>
      <c r="E98" s="39"/>
    </row>
    <row r="99" spans="1:5" ht="14.25">
      <c r="A99" s="27" t="s">
        <v>140</v>
      </c>
      <c r="B99" s="40" t="s">
        <v>141</v>
      </c>
      <c r="C99" s="37"/>
      <c r="D99" s="38"/>
      <c r="E99" s="39"/>
    </row>
    <row r="100" spans="1:5" ht="14.25">
      <c r="A100" s="54" t="s">
        <v>142</v>
      </c>
      <c r="B100" s="47" t="s">
        <v>143</v>
      </c>
      <c r="C100" s="48"/>
      <c r="D100" s="49"/>
      <c r="E100" s="50"/>
    </row>
    <row r="101" spans="1:6" ht="12.75">
      <c r="A101" s="81"/>
      <c r="B101" s="81"/>
      <c r="C101" s="81"/>
      <c r="D101" s="81"/>
      <c r="E101" s="82"/>
      <c r="F101" s="61"/>
    </row>
    <row r="102" spans="1:6" ht="12.75">
      <c r="A102" s="82"/>
      <c r="B102" s="82"/>
      <c r="C102" s="82"/>
      <c r="D102" s="82"/>
      <c r="E102" s="82"/>
      <c r="F102" s="61"/>
    </row>
    <row r="103" spans="1:6" ht="12.75">
      <c r="A103" s="65"/>
      <c r="B103" s="65"/>
      <c r="C103" s="65"/>
      <c r="D103" s="65"/>
      <c r="E103" s="65"/>
      <c r="F103" s="62"/>
    </row>
    <row r="104" spans="1:6" ht="15.75">
      <c r="A104" s="261" t="s">
        <v>393</v>
      </c>
      <c r="B104" s="261"/>
      <c r="C104" s="63"/>
      <c r="D104" s="69"/>
      <c r="E104" s="69"/>
      <c r="F104" s="62"/>
    </row>
    <row r="105" spans="1:6" ht="15.75">
      <c r="A105" s="63"/>
      <c r="B105" s="83"/>
      <c r="C105" s="63"/>
      <c r="D105" s="65"/>
      <c r="E105" s="65"/>
      <c r="F105" s="62"/>
    </row>
    <row r="106" spans="1:6" ht="15.75">
      <c r="A106" s="261" t="s">
        <v>456</v>
      </c>
      <c r="B106" s="261"/>
      <c r="C106" s="84"/>
      <c r="D106" s="84"/>
      <c r="E106" s="85"/>
      <c r="F106" s="62"/>
    </row>
    <row r="107" spans="1:6" ht="15.75">
      <c r="A107" s="65"/>
      <c r="B107" s="65"/>
      <c r="C107" s="66"/>
      <c r="D107" s="69"/>
      <c r="E107" s="69"/>
      <c r="F107" s="62"/>
    </row>
    <row r="108" spans="1:6" ht="15.75">
      <c r="A108" s="63"/>
      <c r="B108" s="67"/>
      <c r="C108" s="67"/>
      <c r="D108" s="67"/>
      <c r="E108" s="67"/>
      <c r="F108" s="62"/>
    </row>
    <row r="109" spans="1:6" ht="15.75">
      <c r="A109" s="68"/>
      <c r="B109" s="68"/>
      <c r="C109" s="65"/>
      <c r="D109" s="86"/>
      <c r="E109" s="86"/>
      <c r="F109" s="62"/>
    </row>
    <row r="110" spans="1:6" ht="15.75">
      <c r="A110" s="262" t="s">
        <v>162</v>
      </c>
      <c r="B110" s="262"/>
      <c r="C110" s="262"/>
      <c r="D110" s="262"/>
      <c r="E110" s="65"/>
      <c r="F110" s="64"/>
    </row>
    <row r="111" spans="1:6" ht="12.75">
      <c r="A111" s="65"/>
      <c r="B111" s="65"/>
      <c r="C111" s="65"/>
      <c r="D111" s="87"/>
      <c r="E111" s="65"/>
      <c r="F111" s="62"/>
    </row>
    <row r="112" spans="1:6" ht="15.75">
      <c r="A112" s="260" t="s">
        <v>457</v>
      </c>
      <c r="B112" s="260"/>
      <c r="C112" s="260"/>
      <c r="D112" s="260"/>
      <c r="E112" s="68"/>
      <c r="F112" s="69"/>
    </row>
    <row r="113" spans="1:6" ht="12.75">
      <c r="A113" s="88"/>
      <c r="B113" s="88"/>
      <c r="C113" s="88"/>
      <c r="D113" s="70"/>
      <c r="E113" s="70"/>
      <c r="F113" s="71"/>
    </row>
    <row r="114" spans="1:6" ht="12.75">
      <c r="A114" s="70"/>
      <c r="B114" s="70"/>
      <c r="C114" s="70"/>
      <c r="D114" s="70"/>
      <c r="E114" s="85"/>
      <c r="F114" s="71"/>
    </row>
    <row r="115" spans="1:6" ht="12.75">
      <c r="A115" s="72"/>
      <c r="B115" s="85"/>
      <c r="C115" s="72"/>
      <c r="D115" s="72"/>
      <c r="E115" s="89"/>
      <c r="F115" s="61"/>
    </row>
    <row r="116" spans="1:6" ht="15.75">
      <c r="A116" s="90"/>
      <c r="B116" s="85"/>
      <c r="C116" s="90"/>
      <c r="D116" s="75"/>
      <c r="E116" s="75"/>
      <c r="F116" s="8"/>
    </row>
    <row r="117" spans="1:6" ht="14.25">
      <c r="A117" s="73"/>
      <c r="B117" s="74"/>
      <c r="C117" s="73"/>
      <c r="D117" s="73"/>
      <c r="E117" s="75"/>
      <c r="F117" s="76"/>
    </row>
    <row r="118" spans="1:4" ht="14.25">
      <c r="A118" s="77"/>
      <c r="B118" s="78"/>
      <c r="C118" s="77"/>
      <c r="D118" s="77"/>
    </row>
    <row r="119" spans="1:4" ht="14.25">
      <c r="A119" s="79"/>
      <c r="B119" s="78"/>
      <c r="C119" s="77"/>
      <c r="D119" s="77"/>
    </row>
    <row r="120" spans="1:4" ht="12.75">
      <c r="A120" s="80"/>
      <c r="B120" s="80"/>
      <c r="C120" s="80"/>
      <c r="D120" s="80"/>
    </row>
    <row r="121" spans="1:4" ht="12.75">
      <c r="A121" s="80"/>
      <c r="B121" s="80"/>
      <c r="C121" s="80"/>
      <c r="D121" s="80"/>
    </row>
    <row r="122" spans="1:4" ht="12.75">
      <c r="A122" s="80"/>
      <c r="B122" s="80"/>
      <c r="C122" s="80"/>
      <c r="D122" s="80"/>
    </row>
    <row r="123" spans="1:4" ht="12.75">
      <c r="A123" s="80"/>
      <c r="B123" s="80"/>
      <c r="C123" s="80"/>
      <c r="D123" s="80"/>
    </row>
    <row r="124" spans="1:4" ht="12.75">
      <c r="A124" s="80"/>
      <c r="B124" s="80"/>
      <c r="C124" s="80"/>
      <c r="D124" s="80"/>
    </row>
    <row r="125" spans="1:4" ht="12.75">
      <c r="A125" s="80"/>
      <c r="B125" s="80"/>
      <c r="C125" s="80"/>
      <c r="D125" s="80"/>
    </row>
    <row r="126" spans="1:4" ht="12.75">
      <c r="A126" s="80"/>
      <c r="B126" s="80"/>
      <c r="C126" s="80"/>
      <c r="D126" s="80"/>
    </row>
    <row r="127" spans="1:4" ht="12.75">
      <c r="A127" s="80"/>
      <c r="B127" s="80"/>
      <c r="C127" s="80"/>
      <c r="D127" s="80"/>
    </row>
    <row r="128" spans="1:4" ht="12.75">
      <c r="A128" s="80"/>
      <c r="B128" s="80"/>
      <c r="C128" s="80"/>
      <c r="D128" s="80"/>
    </row>
    <row r="129" spans="1:4" ht="12.75">
      <c r="A129" s="80"/>
      <c r="B129" s="80"/>
      <c r="C129" s="80"/>
      <c r="D129" s="80"/>
    </row>
    <row r="130" spans="1:4" ht="12.75">
      <c r="A130" s="80"/>
      <c r="B130" s="80"/>
      <c r="C130" s="80"/>
      <c r="D130" s="80"/>
    </row>
    <row r="131" spans="1:4" ht="12.75">
      <c r="A131" s="80"/>
      <c r="B131" s="80"/>
      <c r="C131" s="80"/>
      <c r="D131" s="80"/>
    </row>
    <row r="132" spans="1:4" ht="12.75">
      <c r="A132" s="80"/>
      <c r="B132" s="80"/>
      <c r="C132" s="80"/>
      <c r="D132" s="80"/>
    </row>
  </sheetData>
  <sheetProtection password="CEAE" sheet="1"/>
  <mergeCells count="13">
    <mergeCell ref="A1:C1"/>
    <mergeCell ref="A5:D5"/>
    <mergeCell ref="A4:D4"/>
    <mergeCell ref="D7:E7"/>
    <mergeCell ref="D8:D9"/>
    <mergeCell ref="E8:E9"/>
    <mergeCell ref="A112:D112"/>
    <mergeCell ref="A104:B104"/>
    <mergeCell ref="A106:B106"/>
    <mergeCell ref="A110:D110"/>
    <mergeCell ref="A7:A9"/>
    <mergeCell ref="B7:B9"/>
    <mergeCell ref="C7:C9"/>
  </mergeCells>
  <dataValidations count="1">
    <dataValidation type="whole" allowBlank="1" showInputMessage="1" showErrorMessage="1" sqref="E11:E17 E95 E24:E30 E36 E42:E48 E54 E60 E66 E73 E76 E83 E89 C11:D100">
      <formula1>-99999999999999900000000000000</formula1>
      <formula2>9.99999999999999E+29</formula2>
    </dataValidation>
  </dataValidations>
  <printOptions/>
  <pageMargins left="0.44" right="0.16" top="0.5511811023622047" bottom="0.35433070866141736" header="0.5511811023622047" footer="0.35433070866141736"/>
  <pageSetup horizontalDpi="600" verticalDpi="600" orientation="portrait" paperSize="9" scale="90" r:id="rId1"/>
  <headerFooter alignWithMargins="0">
    <oddFooter>&amp;C&amp;A&amp;RPage &amp;P</oddFooter>
  </headerFooter>
  <rowBreaks count="2" manualBreakCount="2">
    <brk id="41" max="4" man="1"/>
    <brk id="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98"/>
  <sheetViews>
    <sheetView zoomScaleSheetLayoutView="100" zoomScalePageLayoutView="0" workbookViewId="0" topLeftCell="A1">
      <selection activeCell="F181" sqref="F181"/>
    </sheetView>
  </sheetViews>
  <sheetFormatPr defaultColWidth="9.140625" defaultRowHeight="17.25" customHeight="1"/>
  <cols>
    <col min="1" max="1" width="4.00390625" style="92" customWidth="1"/>
    <col min="2" max="2" width="65.140625" style="92" customWidth="1"/>
    <col min="3" max="3" width="15.8515625" style="92" customWidth="1"/>
    <col min="4" max="4" width="15.421875" style="92" customWidth="1"/>
    <col min="5" max="5" width="15.00390625" style="92" customWidth="1"/>
    <col min="6" max="6" width="13.8515625" style="92" customWidth="1"/>
    <col min="7" max="7" width="13.00390625" style="91" customWidth="1"/>
    <col min="8" max="8" width="13.8515625" style="91" customWidth="1"/>
    <col min="9" max="9" width="9.28125" style="92" customWidth="1"/>
    <col min="10" max="10" width="6.8515625" style="93" customWidth="1"/>
    <col min="11" max="16" width="9.140625" style="93" customWidth="1"/>
    <col min="17" max="16384" width="9.140625" style="92" customWidth="1"/>
  </cols>
  <sheetData>
    <row r="1" spans="2:9" ht="17.25" customHeight="1">
      <c r="B1" s="280" t="s">
        <v>315</v>
      </c>
      <c r="C1" s="280"/>
      <c r="D1" s="280"/>
      <c r="E1" s="280"/>
      <c r="F1" s="280"/>
      <c r="I1" s="259"/>
    </row>
    <row r="2" spans="2:6" ht="17.25" customHeight="1">
      <c r="B2" s="200" t="s">
        <v>455</v>
      </c>
      <c r="C2" s="130"/>
      <c r="D2" s="130"/>
      <c r="E2" s="130"/>
      <c r="F2" s="130"/>
    </row>
    <row r="3" spans="2:9" ht="17.25" customHeight="1">
      <c r="B3" s="281" t="s">
        <v>163</v>
      </c>
      <c r="C3" s="281"/>
      <c r="D3" s="281"/>
      <c r="E3" s="281"/>
      <c r="F3" s="281"/>
      <c r="G3" s="281"/>
      <c r="H3" s="281"/>
      <c r="I3" s="281"/>
    </row>
    <row r="4" spans="2:9" ht="17.25" customHeight="1">
      <c r="B4" s="289" t="s">
        <v>459</v>
      </c>
      <c r="C4" s="271"/>
      <c r="D4" s="271"/>
      <c r="E4" s="271"/>
      <c r="F4" s="271"/>
      <c r="G4" s="271"/>
      <c r="H4" s="271"/>
      <c r="I4" s="271"/>
    </row>
    <row r="5" spans="2:9" ht="17.25" customHeight="1">
      <c r="B5" s="94" t="s">
        <v>164</v>
      </c>
      <c r="C5" s="93"/>
      <c r="D5" s="122"/>
      <c r="E5" s="93"/>
      <c r="F5" s="96"/>
      <c r="G5" s="97"/>
      <c r="I5" s="199" t="s">
        <v>165</v>
      </c>
    </row>
    <row r="6" spans="2:9" ht="17.25" customHeight="1" thickBot="1">
      <c r="B6" s="94"/>
      <c r="C6" s="93"/>
      <c r="D6" s="95"/>
      <c r="E6" s="95"/>
      <c r="F6" s="95" t="str">
        <f>IF(F10&lt;&gt;'[2]PLATI RESTANTE'!E14,"eroare"," ")</f>
        <v> </v>
      </c>
      <c r="G6" s="95" t="str">
        <f>IF(G10&lt;&gt;'[2]PLATI RESTANTE'!E15,"eroare"," ")</f>
        <v> </v>
      </c>
      <c r="H6" s="95" t="str">
        <f>IF(H10&lt;&gt;'[2]PLATI RESTANTE'!E16,"eroare"," ")</f>
        <v> </v>
      </c>
      <c r="I6" s="95" t="str">
        <f>IF(I10&lt;&gt;'[2]PLATI RESTANTE'!E17,"eroare"," ")</f>
        <v> </v>
      </c>
    </row>
    <row r="7" spans="2:9" ht="17.25" customHeight="1" thickBot="1">
      <c r="B7" s="282" t="s">
        <v>166</v>
      </c>
      <c r="C7" s="284" t="s">
        <v>167</v>
      </c>
      <c r="D7" s="284" t="s">
        <v>168</v>
      </c>
      <c r="E7" s="286" t="s">
        <v>169</v>
      </c>
      <c r="F7" s="287"/>
      <c r="G7" s="287"/>
      <c r="H7" s="287"/>
      <c r="I7" s="288"/>
    </row>
    <row r="8" spans="2:9" ht="66" customHeight="1" thickBot="1">
      <c r="B8" s="283"/>
      <c r="C8" s="285"/>
      <c r="D8" s="285"/>
      <c r="E8" s="98" t="s">
        <v>170</v>
      </c>
      <c r="F8" s="98" t="s">
        <v>171</v>
      </c>
      <c r="G8" s="98" t="s">
        <v>172</v>
      </c>
      <c r="H8" s="98" t="s">
        <v>173</v>
      </c>
      <c r="I8" s="98" t="s">
        <v>174</v>
      </c>
    </row>
    <row r="9" spans="2:9" ht="17.25" customHeight="1" thickBot="1">
      <c r="B9" s="99" t="s">
        <v>10</v>
      </c>
      <c r="C9" s="100" t="s">
        <v>11</v>
      </c>
      <c r="D9" s="101">
        <v>1</v>
      </c>
      <c r="E9" s="102">
        <v>2</v>
      </c>
      <c r="F9" s="103">
        <v>3</v>
      </c>
      <c r="G9" s="104">
        <v>4</v>
      </c>
      <c r="H9" s="104">
        <v>5</v>
      </c>
      <c r="I9" s="105">
        <v>6</v>
      </c>
    </row>
    <row r="10" spans="2:16" ht="17.25" customHeight="1">
      <c r="B10" s="131" t="s">
        <v>175</v>
      </c>
      <c r="C10" s="132" t="s">
        <v>176</v>
      </c>
      <c r="D10" s="151">
        <f aca="true" t="shared" si="0" ref="D10:I10">D24+D186+D194</f>
        <v>11293190</v>
      </c>
      <c r="E10" s="151">
        <f t="shared" si="0"/>
        <v>11293190</v>
      </c>
      <c r="F10" s="151">
        <f t="shared" si="0"/>
        <v>0</v>
      </c>
      <c r="G10" s="151">
        <f t="shared" si="0"/>
        <v>0</v>
      </c>
      <c r="H10" s="151">
        <f t="shared" si="0"/>
        <v>0</v>
      </c>
      <c r="I10" s="204">
        <f t="shared" si="0"/>
        <v>0</v>
      </c>
      <c r="J10" s="106"/>
      <c r="K10" s="106"/>
      <c r="L10" s="106"/>
      <c r="M10" s="106"/>
      <c r="N10" s="106"/>
      <c r="O10" s="106"/>
      <c r="P10" s="106"/>
    </row>
    <row r="11" spans="2:16" ht="17.25" customHeight="1">
      <c r="B11" s="133" t="s">
        <v>326</v>
      </c>
      <c r="C11" s="134" t="s">
        <v>327</v>
      </c>
      <c r="D11" s="107">
        <f aca="true" t="shared" si="1" ref="D11:I11">ROUND(D12+D13+D14+D16+D17+D15,1)</f>
        <v>11293190</v>
      </c>
      <c r="E11" s="107">
        <f t="shared" si="1"/>
        <v>11293190</v>
      </c>
      <c r="F11" s="107">
        <f t="shared" si="1"/>
        <v>0</v>
      </c>
      <c r="G11" s="107">
        <f t="shared" si="1"/>
        <v>0</v>
      </c>
      <c r="H11" s="107">
        <f t="shared" si="1"/>
        <v>0</v>
      </c>
      <c r="I11" s="125">
        <f t="shared" si="1"/>
        <v>0</v>
      </c>
      <c r="J11" s="106"/>
      <c r="K11" s="106"/>
      <c r="L11" s="106"/>
      <c r="M11" s="106"/>
      <c r="N11" s="106"/>
      <c r="O11" s="106"/>
      <c r="P11" s="106"/>
    </row>
    <row r="12" spans="2:16" ht="17.25" customHeight="1">
      <c r="B12" s="133" t="s">
        <v>181</v>
      </c>
      <c r="C12" s="134" t="s">
        <v>328</v>
      </c>
      <c r="D12" s="107">
        <f aca="true" t="shared" si="2" ref="D12:I12">ROUND(+D26,1)</f>
        <v>0</v>
      </c>
      <c r="E12" s="107">
        <f t="shared" si="2"/>
        <v>0</v>
      </c>
      <c r="F12" s="107">
        <f t="shared" si="2"/>
        <v>0</v>
      </c>
      <c r="G12" s="107">
        <f t="shared" si="2"/>
        <v>0</v>
      </c>
      <c r="H12" s="107">
        <f t="shared" si="2"/>
        <v>0</v>
      </c>
      <c r="I12" s="125">
        <f t="shared" si="2"/>
        <v>0</v>
      </c>
      <c r="J12" s="106"/>
      <c r="K12" s="106"/>
      <c r="L12" s="106"/>
      <c r="M12" s="106"/>
      <c r="N12" s="106"/>
      <c r="O12" s="106"/>
      <c r="P12" s="106"/>
    </row>
    <row r="13" spans="2:16" ht="17.25" customHeight="1">
      <c r="B13" s="133" t="s">
        <v>203</v>
      </c>
      <c r="C13" s="134" t="s">
        <v>329</v>
      </c>
      <c r="D13" s="107">
        <f aca="true" t="shared" si="3" ref="D13:I13">ROUND(+D47,1)</f>
        <v>11293190</v>
      </c>
      <c r="E13" s="107">
        <f t="shared" si="3"/>
        <v>11293190</v>
      </c>
      <c r="F13" s="107">
        <f t="shared" si="3"/>
        <v>0</v>
      </c>
      <c r="G13" s="107">
        <f t="shared" si="3"/>
        <v>0</v>
      </c>
      <c r="H13" s="107">
        <f t="shared" si="3"/>
        <v>0</v>
      </c>
      <c r="I13" s="125">
        <f t="shared" si="3"/>
        <v>0</v>
      </c>
      <c r="J13" s="106"/>
      <c r="K13" s="106"/>
      <c r="L13" s="106"/>
      <c r="M13" s="106"/>
      <c r="N13" s="106"/>
      <c r="O13" s="106"/>
      <c r="P13" s="106"/>
    </row>
    <row r="14" spans="2:16" ht="17.25" customHeight="1">
      <c r="B14" s="133" t="s">
        <v>330</v>
      </c>
      <c r="C14" s="134" t="s">
        <v>331</v>
      </c>
      <c r="D14" s="107">
        <f aca="true" t="shared" si="4" ref="D14:I14">D75</f>
        <v>0</v>
      </c>
      <c r="E14" s="107">
        <f t="shared" si="4"/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25">
        <f t="shared" si="4"/>
        <v>0</v>
      </c>
      <c r="J14" s="106"/>
      <c r="K14" s="106"/>
      <c r="L14" s="106"/>
      <c r="M14" s="106"/>
      <c r="N14" s="106"/>
      <c r="O14" s="106"/>
      <c r="P14" s="106"/>
    </row>
    <row r="15" spans="2:16" ht="23.25" customHeight="1">
      <c r="B15" s="133" t="s">
        <v>332</v>
      </c>
      <c r="C15" s="134" t="s">
        <v>333</v>
      </c>
      <c r="D15" s="108">
        <f aca="true" t="shared" si="5" ref="D15:I15">+D78</f>
        <v>0</v>
      </c>
      <c r="E15" s="108">
        <f t="shared" si="5"/>
        <v>0</v>
      </c>
      <c r="F15" s="108">
        <f t="shared" si="5"/>
        <v>0</v>
      </c>
      <c r="G15" s="108">
        <f t="shared" si="5"/>
        <v>0</v>
      </c>
      <c r="H15" s="108">
        <f t="shared" si="5"/>
        <v>0</v>
      </c>
      <c r="I15" s="146">
        <f t="shared" si="5"/>
        <v>0</v>
      </c>
      <c r="J15" s="156"/>
      <c r="K15" s="156"/>
      <c r="L15" s="156"/>
      <c r="M15" s="156"/>
      <c r="N15" s="156"/>
      <c r="O15" s="156"/>
      <c r="P15" s="156"/>
    </row>
    <row r="16" spans="2:16" ht="17.25" customHeight="1">
      <c r="B16" s="133" t="s">
        <v>334</v>
      </c>
      <c r="C16" s="134" t="s">
        <v>335</v>
      </c>
      <c r="D16" s="108">
        <f aca="true" t="shared" si="6" ref="D16:I16">ROUND(D186,1)</f>
        <v>0</v>
      </c>
      <c r="E16" s="108">
        <f t="shared" si="6"/>
        <v>0</v>
      </c>
      <c r="F16" s="108">
        <f t="shared" si="6"/>
        <v>0</v>
      </c>
      <c r="G16" s="108">
        <f t="shared" si="6"/>
        <v>0</v>
      </c>
      <c r="H16" s="108">
        <f t="shared" si="6"/>
        <v>0</v>
      </c>
      <c r="I16" s="146">
        <f t="shared" si="6"/>
        <v>0</v>
      </c>
      <c r="J16" s="113"/>
      <c r="K16" s="113"/>
      <c r="L16" s="113"/>
      <c r="M16" s="113"/>
      <c r="N16" s="113"/>
      <c r="O16" s="113"/>
      <c r="P16" s="113"/>
    </row>
    <row r="17" spans="2:16" ht="17.25" customHeight="1">
      <c r="B17" s="133" t="s">
        <v>336</v>
      </c>
      <c r="C17" s="134" t="s">
        <v>337</v>
      </c>
      <c r="D17" s="108">
        <f aca="true" t="shared" si="7" ref="D17:I17">+D92</f>
        <v>0</v>
      </c>
      <c r="E17" s="108">
        <f t="shared" si="7"/>
        <v>0</v>
      </c>
      <c r="F17" s="108">
        <f t="shared" si="7"/>
        <v>0</v>
      </c>
      <c r="G17" s="108">
        <f t="shared" si="7"/>
        <v>0</v>
      </c>
      <c r="H17" s="108">
        <f t="shared" si="7"/>
        <v>0</v>
      </c>
      <c r="I17" s="146">
        <f t="shared" si="7"/>
        <v>0</v>
      </c>
      <c r="J17" s="113"/>
      <c r="K17" s="113"/>
      <c r="L17" s="113"/>
      <c r="M17" s="113"/>
      <c r="N17" s="113"/>
      <c r="O17" s="113"/>
      <c r="P17" s="113"/>
    </row>
    <row r="18" spans="2:16" ht="17.25" customHeight="1">
      <c r="B18" s="133" t="s">
        <v>177</v>
      </c>
      <c r="C18" s="134" t="s">
        <v>338</v>
      </c>
      <c r="D18" s="108">
        <f aca="true" t="shared" si="8" ref="D18:I18">ROUND(+D19,1)</f>
        <v>0</v>
      </c>
      <c r="E18" s="108">
        <f t="shared" si="8"/>
        <v>0</v>
      </c>
      <c r="F18" s="108">
        <f t="shared" si="8"/>
        <v>0</v>
      </c>
      <c r="G18" s="108">
        <f t="shared" si="8"/>
        <v>0</v>
      </c>
      <c r="H18" s="108">
        <f t="shared" si="8"/>
        <v>0</v>
      </c>
      <c r="I18" s="146">
        <f t="shared" si="8"/>
        <v>0</v>
      </c>
      <c r="J18" s="113"/>
      <c r="K18" s="113"/>
      <c r="L18" s="113"/>
      <c r="M18" s="113"/>
      <c r="N18" s="113"/>
      <c r="O18" s="113"/>
      <c r="P18" s="113"/>
    </row>
    <row r="19" spans="2:16" ht="17.25" customHeight="1">
      <c r="B19" s="133" t="s">
        <v>339</v>
      </c>
      <c r="C19" s="134" t="s">
        <v>340</v>
      </c>
      <c r="D19" s="107">
        <f aca="true" t="shared" si="9" ref="D19:I19">ROUND(+D23,1)</f>
        <v>0</v>
      </c>
      <c r="E19" s="107">
        <f t="shared" si="9"/>
        <v>0</v>
      </c>
      <c r="F19" s="107">
        <f t="shared" si="9"/>
        <v>0</v>
      </c>
      <c r="G19" s="107">
        <f t="shared" si="9"/>
        <v>0</v>
      </c>
      <c r="H19" s="107">
        <f t="shared" si="9"/>
        <v>0</v>
      </c>
      <c r="I19" s="125">
        <f t="shared" si="9"/>
        <v>0</v>
      </c>
      <c r="J19" s="106"/>
      <c r="K19" s="106"/>
      <c r="L19" s="106"/>
      <c r="M19" s="106"/>
      <c r="N19" s="106"/>
      <c r="O19" s="106"/>
      <c r="P19" s="106"/>
    </row>
    <row r="20" spans="2:16" ht="17.25" customHeight="1">
      <c r="B20" s="133" t="s">
        <v>341</v>
      </c>
      <c r="C20" s="134" t="s">
        <v>342</v>
      </c>
      <c r="D20" s="108">
        <f aca="true" t="shared" si="10" ref="D20:I20">D10</f>
        <v>11293190</v>
      </c>
      <c r="E20" s="108">
        <f t="shared" si="10"/>
        <v>11293190</v>
      </c>
      <c r="F20" s="108">
        <f t="shared" si="10"/>
        <v>0</v>
      </c>
      <c r="G20" s="108">
        <f t="shared" si="10"/>
        <v>0</v>
      </c>
      <c r="H20" s="108">
        <f t="shared" si="10"/>
        <v>0</v>
      </c>
      <c r="I20" s="146">
        <f t="shared" si="10"/>
        <v>0</v>
      </c>
      <c r="J20" s="113"/>
      <c r="K20" s="113"/>
      <c r="L20" s="113"/>
      <c r="M20" s="113"/>
      <c r="N20" s="113"/>
      <c r="O20" s="113"/>
      <c r="P20" s="113"/>
    </row>
    <row r="21" spans="2:16" ht="17.25" customHeight="1">
      <c r="B21" s="133" t="s">
        <v>326</v>
      </c>
      <c r="C21" s="134" t="s">
        <v>343</v>
      </c>
      <c r="D21" s="108">
        <f aca="true" t="shared" si="11" ref="D21:I21">ROUND(+D25+D16,1)</f>
        <v>11293190</v>
      </c>
      <c r="E21" s="108">
        <f t="shared" si="11"/>
        <v>11293190</v>
      </c>
      <c r="F21" s="108">
        <f t="shared" si="11"/>
        <v>0</v>
      </c>
      <c r="G21" s="108">
        <f t="shared" si="11"/>
        <v>0</v>
      </c>
      <c r="H21" s="108">
        <f t="shared" si="11"/>
        <v>0</v>
      </c>
      <c r="I21" s="146">
        <f t="shared" si="11"/>
        <v>0</v>
      </c>
      <c r="J21" s="113"/>
      <c r="K21" s="113"/>
      <c r="L21" s="113"/>
      <c r="M21" s="113"/>
      <c r="N21" s="113"/>
      <c r="O21" s="113"/>
      <c r="P21" s="113"/>
    </row>
    <row r="22" spans="2:16" ht="17.25" customHeight="1">
      <c r="B22" s="133" t="s">
        <v>334</v>
      </c>
      <c r="C22" s="134" t="s">
        <v>344</v>
      </c>
      <c r="D22" s="108">
        <f aca="true" t="shared" si="12" ref="D22:I22">D16</f>
        <v>0</v>
      </c>
      <c r="E22" s="108">
        <f t="shared" si="12"/>
        <v>0</v>
      </c>
      <c r="F22" s="108">
        <f t="shared" si="12"/>
        <v>0</v>
      </c>
      <c r="G22" s="108">
        <f t="shared" si="12"/>
        <v>0</v>
      </c>
      <c r="H22" s="108">
        <f t="shared" si="12"/>
        <v>0</v>
      </c>
      <c r="I22" s="146">
        <f t="shared" si="12"/>
        <v>0</v>
      </c>
      <c r="J22" s="113"/>
      <c r="K22" s="113"/>
      <c r="L22" s="113"/>
      <c r="M22" s="113"/>
      <c r="N22" s="113"/>
      <c r="O22" s="113"/>
      <c r="P22" s="113"/>
    </row>
    <row r="23" spans="2:16" ht="17.25" customHeight="1">
      <c r="B23" s="133" t="s">
        <v>177</v>
      </c>
      <c r="C23" s="134" t="s">
        <v>178</v>
      </c>
      <c r="D23" s="108">
        <f aca="true" t="shared" si="13" ref="D23:I23">ROUND(+D95,1)</f>
        <v>0</v>
      </c>
      <c r="E23" s="108">
        <f t="shared" si="13"/>
        <v>0</v>
      </c>
      <c r="F23" s="108">
        <f t="shared" si="13"/>
        <v>0</v>
      </c>
      <c r="G23" s="108">
        <f t="shared" si="13"/>
        <v>0</v>
      </c>
      <c r="H23" s="108">
        <f t="shared" si="13"/>
        <v>0</v>
      </c>
      <c r="I23" s="146">
        <f t="shared" si="13"/>
        <v>0</v>
      </c>
      <c r="J23" s="113"/>
      <c r="K23" s="113"/>
      <c r="L23" s="113"/>
      <c r="M23" s="113"/>
      <c r="N23" s="113"/>
      <c r="O23" s="113"/>
      <c r="P23" s="113"/>
    </row>
    <row r="24" spans="2:16" ht="17.25" customHeight="1">
      <c r="B24" s="133" t="s">
        <v>179</v>
      </c>
      <c r="C24" s="134" t="s">
        <v>180</v>
      </c>
      <c r="D24" s="108">
        <f aca="true" t="shared" si="14" ref="D24:I24">D26+D47+D95+D75+D78+D92</f>
        <v>11293190</v>
      </c>
      <c r="E24" s="108">
        <f t="shared" si="14"/>
        <v>11293190</v>
      </c>
      <c r="F24" s="108">
        <f t="shared" si="14"/>
        <v>0</v>
      </c>
      <c r="G24" s="108">
        <f t="shared" si="14"/>
        <v>0</v>
      </c>
      <c r="H24" s="108">
        <f t="shared" si="14"/>
        <v>0</v>
      </c>
      <c r="I24" s="146">
        <f t="shared" si="14"/>
        <v>0</v>
      </c>
      <c r="J24" s="113"/>
      <c r="K24" s="113"/>
      <c r="L24" s="113"/>
      <c r="M24" s="113"/>
      <c r="N24" s="113"/>
      <c r="O24" s="113"/>
      <c r="P24" s="113"/>
    </row>
    <row r="25" spans="2:16" ht="17.25" customHeight="1">
      <c r="B25" s="133" t="s">
        <v>326</v>
      </c>
      <c r="C25" s="134" t="s">
        <v>345</v>
      </c>
      <c r="D25" s="107">
        <f aca="true" t="shared" si="15" ref="D25:I25">ROUND(+D26+D47+D75+D78,1)</f>
        <v>11293190</v>
      </c>
      <c r="E25" s="107">
        <f t="shared" si="15"/>
        <v>11293190</v>
      </c>
      <c r="F25" s="107">
        <f t="shared" si="15"/>
        <v>0</v>
      </c>
      <c r="G25" s="107">
        <f t="shared" si="15"/>
        <v>0</v>
      </c>
      <c r="H25" s="107">
        <f t="shared" si="15"/>
        <v>0</v>
      </c>
      <c r="I25" s="125">
        <f t="shared" si="15"/>
        <v>0</v>
      </c>
      <c r="J25" s="106"/>
      <c r="K25" s="106"/>
      <c r="L25" s="106"/>
      <c r="M25" s="106"/>
      <c r="N25" s="106"/>
      <c r="O25" s="106"/>
      <c r="P25" s="106"/>
    </row>
    <row r="26" spans="2:16" ht="17.25" customHeight="1">
      <c r="B26" s="133" t="s">
        <v>181</v>
      </c>
      <c r="C26" s="134" t="s">
        <v>182</v>
      </c>
      <c r="D26" s="107">
        <f aca="true" t="shared" si="16" ref="D26:I26">ROUND(+D27+D37+D39,1)</f>
        <v>0</v>
      </c>
      <c r="E26" s="107">
        <f t="shared" si="16"/>
        <v>0</v>
      </c>
      <c r="F26" s="107">
        <f t="shared" si="16"/>
        <v>0</v>
      </c>
      <c r="G26" s="107">
        <f t="shared" si="16"/>
        <v>0</v>
      </c>
      <c r="H26" s="107">
        <f t="shared" si="16"/>
        <v>0</v>
      </c>
      <c r="I26" s="125">
        <f t="shared" si="16"/>
        <v>0</v>
      </c>
      <c r="J26" s="106"/>
      <c r="K26" s="106"/>
      <c r="L26" s="106"/>
      <c r="M26" s="106"/>
      <c r="N26" s="106"/>
      <c r="O26" s="106"/>
      <c r="P26" s="106"/>
    </row>
    <row r="27" spans="2:16" ht="17.25" customHeight="1">
      <c r="B27" s="133" t="s">
        <v>183</v>
      </c>
      <c r="C27" s="134" t="s">
        <v>184</v>
      </c>
      <c r="D27" s="108">
        <f aca="true" t="shared" si="17" ref="D27:I27">ROUND(+D28+D29+D30+D33+D31+D32+D34+D35,1)</f>
        <v>0</v>
      </c>
      <c r="E27" s="108">
        <f t="shared" si="17"/>
        <v>0</v>
      </c>
      <c r="F27" s="108">
        <f t="shared" si="17"/>
        <v>0</v>
      </c>
      <c r="G27" s="108">
        <f t="shared" si="17"/>
        <v>0</v>
      </c>
      <c r="H27" s="108">
        <f t="shared" si="17"/>
        <v>0</v>
      </c>
      <c r="I27" s="146">
        <f t="shared" si="17"/>
        <v>0</v>
      </c>
      <c r="J27" s="113"/>
      <c r="K27" s="113"/>
      <c r="L27" s="113"/>
      <c r="M27" s="113"/>
      <c r="N27" s="113"/>
      <c r="O27" s="113"/>
      <c r="P27" s="113"/>
    </row>
    <row r="28" spans="2:16" ht="17.25" customHeight="1">
      <c r="B28" s="157" t="s">
        <v>185</v>
      </c>
      <c r="C28" s="158" t="s">
        <v>186</v>
      </c>
      <c r="D28" s="108">
        <f aca="true" t="shared" si="18" ref="D28:D34">E28+F28+G28+H28+I28</f>
        <v>0</v>
      </c>
      <c r="E28" s="109"/>
      <c r="F28" s="109"/>
      <c r="G28" s="109"/>
      <c r="H28" s="109"/>
      <c r="I28" s="127"/>
      <c r="J28" s="113"/>
      <c r="K28" s="113"/>
      <c r="L28" s="113"/>
      <c r="M28" s="113"/>
      <c r="N28" s="113"/>
      <c r="O28" s="113"/>
      <c r="P28" s="113"/>
    </row>
    <row r="29" spans="2:16" s="216" customFormat="1" ht="17.25" customHeight="1">
      <c r="B29" s="210" t="s">
        <v>400</v>
      </c>
      <c r="C29" s="211" t="s">
        <v>399</v>
      </c>
      <c r="D29" s="212">
        <f t="shared" si="18"/>
        <v>0</v>
      </c>
      <c r="E29" s="213"/>
      <c r="F29" s="213"/>
      <c r="G29" s="213"/>
      <c r="H29" s="213"/>
      <c r="I29" s="214"/>
      <c r="J29" s="215"/>
      <c r="K29" s="215"/>
      <c r="L29" s="215"/>
      <c r="M29" s="215"/>
      <c r="N29" s="215"/>
      <c r="O29" s="215"/>
      <c r="P29" s="215"/>
    </row>
    <row r="30" spans="2:16" s="216" customFormat="1" ht="17.25" customHeight="1">
      <c r="B30" s="210" t="s">
        <v>401</v>
      </c>
      <c r="C30" s="211" t="s">
        <v>402</v>
      </c>
      <c r="D30" s="212">
        <f t="shared" si="18"/>
        <v>0</v>
      </c>
      <c r="E30" s="213"/>
      <c r="F30" s="213"/>
      <c r="G30" s="213"/>
      <c r="H30" s="213"/>
      <c r="I30" s="214"/>
      <c r="J30" s="215"/>
      <c r="K30" s="215"/>
      <c r="L30" s="215"/>
      <c r="M30" s="215"/>
      <c r="N30" s="215"/>
      <c r="O30" s="215"/>
      <c r="P30" s="215"/>
    </row>
    <row r="31" spans="2:16" s="216" customFormat="1" ht="17.25" customHeight="1">
      <c r="B31" s="210" t="s">
        <v>187</v>
      </c>
      <c r="C31" s="211" t="s">
        <v>188</v>
      </c>
      <c r="D31" s="212">
        <f t="shared" si="18"/>
        <v>0</v>
      </c>
      <c r="E31" s="213"/>
      <c r="F31" s="213"/>
      <c r="G31" s="213"/>
      <c r="H31" s="213"/>
      <c r="I31" s="214"/>
      <c r="J31" s="215"/>
      <c r="K31" s="215"/>
      <c r="L31" s="215"/>
      <c r="M31" s="215"/>
      <c r="N31" s="215"/>
      <c r="O31" s="215"/>
      <c r="P31" s="215"/>
    </row>
    <row r="32" spans="2:16" s="216" customFormat="1" ht="17.25" customHeight="1">
      <c r="B32" s="210" t="s">
        <v>403</v>
      </c>
      <c r="C32" s="211" t="s">
        <v>189</v>
      </c>
      <c r="D32" s="212">
        <f t="shared" si="18"/>
        <v>0</v>
      </c>
      <c r="E32" s="213"/>
      <c r="F32" s="213"/>
      <c r="G32" s="213"/>
      <c r="H32" s="213"/>
      <c r="I32" s="214"/>
      <c r="J32" s="215"/>
      <c r="K32" s="215"/>
      <c r="L32" s="215"/>
      <c r="M32" s="215"/>
      <c r="N32" s="215"/>
      <c r="O32" s="215"/>
      <c r="P32" s="215"/>
    </row>
    <row r="33" spans="2:16" s="216" customFormat="1" ht="17.25" customHeight="1">
      <c r="B33" s="210" t="s">
        <v>404</v>
      </c>
      <c r="C33" s="211" t="s">
        <v>405</v>
      </c>
      <c r="D33" s="212">
        <f t="shared" si="18"/>
        <v>0</v>
      </c>
      <c r="E33" s="213"/>
      <c r="F33" s="213"/>
      <c r="G33" s="213"/>
      <c r="H33" s="213"/>
      <c r="I33" s="214"/>
      <c r="J33" s="215"/>
      <c r="K33" s="215"/>
      <c r="L33" s="215"/>
      <c r="M33" s="215"/>
      <c r="N33" s="215"/>
      <c r="O33" s="215"/>
      <c r="P33" s="215"/>
    </row>
    <row r="34" spans="2:16" s="216" customFormat="1" ht="17.25" customHeight="1">
      <c r="B34" s="217" t="s">
        <v>346</v>
      </c>
      <c r="C34" s="211" t="s">
        <v>347</v>
      </c>
      <c r="D34" s="212">
        <f t="shared" si="18"/>
        <v>0</v>
      </c>
      <c r="E34" s="213"/>
      <c r="F34" s="213"/>
      <c r="G34" s="213"/>
      <c r="H34" s="213"/>
      <c r="I34" s="214"/>
      <c r="J34" s="215"/>
      <c r="K34" s="215"/>
      <c r="L34" s="215"/>
      <c r="M34" s="215"/>
      <c r="N34" s="215"/>
      <c r="O34" s="215"/>
      <c r="P34" s="215"/>
    </row>
    <row r="35" spans="2:16" ht="17.25" customHeight="1">
      <c r="B35" s="157" t="s">
        <v>348</v>
      </c>
      <c r="C35" s="158" t="s">
        <v>190</v>
      </c>
      <c r="D35" s="108">
        <f aca="true" t="shared" si="19" ref="D35:I35">ROUND(D36,1)</f>
        <v>0</v>
      </c>
      <c r="E35" s="108">
        <f t="shared" si="19"/>
        <v>0</v>
      </c>
      <c r="F35" s="108">
        <f t="shared" si="19"/>
        <v>0</v>
      </c>
      <c r="G35" s="108">
        <f t="shared" si="19"/>
        <v>0</v>
      </c>
      <c r="H35" s="108">
        <f t="shared" si="19"/>
        <v>0</v>
      </c>
      <c r="I35" s="146">
        <f t="shared" si="19"/>
        <v>0</v>
      </c>
      <c r="J35" s="113"/>
      <c r="K35" s="113"/>
      <c r="L35" s="113"/>
      <c r="M35" s="113"/>
      <c r="N35" s="113"/>
      <c r="O35" s="113"/>
      <c r="P35" s="113"/>
    </row>
    <row r="36" spans="2:16" ht="17.25" customHeight="1">
      <c r="B36" s="157" t="s">
        <v>349</v>
      </c>
      <c r="C36" s="158"/>
      <c r="D36" s="108">
        <f>E36+F36+G36+H36+I36</f>
        <v>0</v>
      </c>
      <c r="E36" s="109"/>
      <c r="F36" s="109"/>
      <c r="G36" s="109"/>
      <c r="H36" s="109"/>
      <c r="I36" s="127"/>
      <c r="J36" s="113"/>
      <c r="K36" s="113"/>
      <c r="L36" s="113"/>
      <c r="M36" s="113"/>
      <c r="N36" s="113"/>
      <c r="O36" s="113"/>
      <c r="P36" s="113"/>
    </row>
    <row r="37" spans="2:16" s="216" customFormat="1" ht="17.25" customHeight="1">
      <c r="B37" s="218" t="s">
        <v>406</v>
      </c>
      <c r="C37" s="219" t="s">
        <v>408</v>
      </c>
      <c r="D37" s="212">
        <f aca="true" t="shared" si="20" ref="D37:I37">ROUND(D38,1)</f>
        <v>0</v>
      </c>
      <c r="E37" s="212">
        <f t="shared" si="20"/>
        <v>0</v>
      </c>
      <c r="F37" s="212">
        <f t="shared" si="20"/>
        <v>0</v>
      </c>
      <c r="G37" s="212">
        <f t="shared" si="20"/>
        <v>0</v>
      </c>
      <c r="H37" s="212">
        <f t="shared" si="20"/>
        <v>0</v>
      </c>
      <c r="I37" s="237">
        <f t="shared" si="20"/>
        <v>0</v>
      </c>
      <c r="J37" s="215"/>
      <c r="K37" s="215"/>
      <c r="L37" s="215"/>
      <c r="M37" s="215"/>
      <c r="N37" s="215"/>
      <c r="O37" s="215"/>
      <c r="P37" s="215"/>
    </row>
    <row r="38" spans="2:16" s="216" customFormat="1" ht="17.25" customHeight="1">
      <c r="B38" s="210" t="s">
        <v>407</v>
      </c>
      <c r="C38" s="211" t="s">
        <v>409</v>
      </c>
      <c r="D38" s="212">
        <f>E38+F38+G38+H38+I38</f>
        <v>0</v>
      </c>
      <c r="E38" s="213"/>
      <c r="F38" s="213"/>
      <c r="G38" s="213"/>
      <c r="H38" s="213"/>
      <c r="I38" s="214"/>
      <c r="J38" s="215"/>
      <c r="K38" s="215"/>
      <c r="L38" s="215"/>
      <c r="M38" s="215"/>
      <c r="N38" s="215"/>
      <c r="O38" s="215"/>
      <c r="P38" s="215"/>
    </row>
    <row r="39" spans="2:16" ht="35.25" customHeight="1">
      <c r="B39" s="133" t="s">
        <v>191</v>
      </c>
      <c r="C39" s="134" t="s">
        <v>192</v>
      </c>
      <c r="D39" s="107">
        <f aca="true" t="shared" si="21" ref="D39:I39">ROUND(+D40+D41+D42+D43+D44+D45+D46,1)</f>
        <v>0</v>
      </c>
      <c r="E39" s="107">
        <f t="shared" si="21"/>
        <v>0</v>
      </c>
      <c r="F39" s="107">
        <f t="shared" si="21"/>
        <v>0</v>
      </c>
      <c r="G39" s="107">
        <f t="shared" si="21"/>
        <v>0</v>
      </c>
      <c r="H39" s="107">
        <f t="shared" si="21"/>
        <v>0</v>
      </c>
      <c r="I39" s="125">
        <f t="shared" si="21"/>
        <v>0</v>
      </c>
      <c r="J39" s="106"/>
      <c r="K39" s="106"/>
      <c r="L39" s="106"/>
      <c r="M39" s="106"/>
      <c r="N39" s="106"/>
      <c r="O39" s="106"/>
      <c r="P39" s="106"/>
    </row>
    <row r="40" spans="2:16" s="159" customFormat="1" ht="17.25" customHeight="1">
      <c r="B40" s="157" t="s">
        <v>193</v>
      </c>
      <c r="C40" s="158" t="s">
        <v>194</v>
      </c>
      <c r="D40" s="124">
        <f aca="true" t="shared" si="22" ref="D40:D46">E40+F40+G40+H40+I40</f>
        <v>0</v>
      </c>
      <c r="E40" s="175"/>
      <c r="F40" s="175"/>
      <c r="G40" s="175"/>
      <c r="H40" s="175"/>
      <c r="I40" s="176"/>
      <c r="J40" s="111"/>
      <c r="K40" s="111"/>
      <c r="L40" s="111"/>
      <c r="M40" s="111"/>
      <c r="N40" s="111"/>
      <c r="O40" s="111"/>
      <c r="P40" s="111"/>
    </row>
    <row r="41" spans="2:16" ht="17.25" customHeight="1">
      <c r="B41" s="157" t="s">
        <v>195</v>
      </c>
      <c r="C41" s="158" t="s">
        <v>196</v>
      </c>
      <c r="D41" s="124">
        <f t="shared" si="22"/>
        <v>0</v>
      </c>
      <c r="E41" s="109"/>
      <c r="F41" s="109"/>
      <c r="G41" s="109"/>
      <c r="H41" s="109"/>
      <c r="I41" s="127"/>
      <c r="J41" s="113"/>
      <c r="K41" s="113"/>
      <c r="L41" s="113"/>
      <c r="M41" s="113"/>
      <c r="N41" s="113"/>
      <c r="O41" s="113"/>
      <c r="P41" s="113"/>
    </row>
    <row r="42" spans="2:16" ht="17.25" customHeight="1">
      <c r="B42" s="157" t="s">
        <v>197</v>
      </c>
      <c r="C42" s="158" t="s">
        <v>198</v>
      </c>
      <c r="D42" s="124">
        <f t="shared" si="22"/>
        <v>0</v>
      </c>
      <c r="E42" s="109"/>
      <c r="F42" s="109"/>
      <c r="G42" s="109"/>
      <c r="H42" s="109"/>
      <c r="I42" s="127"/>
      <c r="J42" s="113"/>
      <c r="K42" s="113"/>
      <c r="L42" s="113"/>
      <c r="M42" s="113"/>
      <c r="N42" s="113"/>
      <c r="O42" s="113"/>
      <c r="P42" s="113"/>
    </row>
    <row r="43" spans="2:16" ht="17.25" customHeight="1">
      <c r="B43" s="157" t="s">
        <v>199</v>
      </c>
      <c r="C43" s="158" t="s">
        <v>200</v>
      </c>
      <c r="D43" s="124">
        <f t="shared" si="22"/>
        <v>0</v>
      </c>
      <c r="E43" s="109"/>
      <c r="F43" s="109"/>
      <c r="G43" s="109"/>
      <c r="H43" s="109"/>
      <c r="I43" s="127"/>
      <c r="J43" s="113"/>
      <c r="K43" s="113"/>
      <c r="L43" s="113"/>
      <c r="M43" s="113"/>
      <c r="N43" s="113"/>
      <c r="O43" s="113"/>
      <c r="P43" s="113"/>
    </row>
    <row r="44" spans="2:16" ht="17.25" customHeight="1">
      <c r="B44" s="157" t="s">
        <v>201</v>
      </c>
      <c r="C44" s="158" t="s">
        <v>202</v>
      </c>
      <c r="D44" s="124">
        <f t="shared" si="22"/>
        <v>0</v>
      </c>
      <c r="E44" s="177"/>
      <c r="F44" s="177"/>
      <c r="G44" s="177"/>
      <c r="H44" s="177"/>
      <c r="I44" s="178"/>
      <c r="J44" s="106"/>
      <c r="K44" s="106"/>
      <c r="L44" s="106"/>
      <c r="M44" s="106"/>
      <c r="N44" s="106"/>
      <c r="O44" s="106"/>
      <c r="P44" s="106"/>
    </row>
    <row r="45" spans="2:16" s="216" customFormat="1" ht="17.25" customHeight="1">
      <c r="B45" s="210" t="s">
        <v>410</v>
      </c>
      <c r="C45" s="211" t="s">
        <v>412</v>
      </c>
      <c r="D45" s="220">
        <f t="shared" si="22"/>
        <v>0</v>
      </c>
      <c r="E45" s="221"/>
      <c r="F45" s="221"/>
      <c r="G45" s="221"/>
      <c r="H45" s="221"/>
      <c r="I45" s="222"/>
      <c r="J45" s="223"/>
      <c r="K45" s="223"/>
      <c r="L45" s="223"/>
      <c r="M45" s="223"/>
      <c r="N45" s="223"/>
      <c r="O45" s="223"/>
      <c r="P45" s="223"/>
    </row>
    <row r="46" spans="2:16" s="216" customFormat="1" ht="17.25" customHeight="1">
      <c r="B46" s="210" t="s">
        <v>411</v>
      </c>
      <c r="C46" s="211" t="s">
        <v>413</v>
      </c>
      <c r="D46" s="220">
        <f t="shared" si="22"/>
        <v>0</v>
      </c>
      <c r="E46" s="221"/>
      <c r="F46" s="221"/>
      <c r="G46" s="221"/>
      <c r="H46" s="221"/>
      <c r="I46" s="222"/>
      <c r="J46" s="223"/>
      <c r="K46" s="223"/>
      <c r="L46" s="223"/>
      <c r="M46" s="223"/>
      <c r="N46" s="223"/>
      <c r="O46" s="223"/>
      <c r="P46" s="223"/>
    </row>
    <row r="47" spans="2:16" ht="17.25" customHeight="1">
      <c r="B47" s="133" t="s">
        <v>203</v>
      </c>
      <c r="C47" s="134" t="s">
        <v>204</v>
      </c>
      <c r="D47" s="108">
        <f aca="true" t="shared" si="23" ref="D47:I47">ROUND(+D48+D62+D61+D64+D67+D68+D69+D70+D71+D72,1)</f>
        <v>11293190</v>
      </c>
      <c r="E47" s="108">
        <f t="shared" si="23"/>
        <v>11293190</v>
      </c>
      <c r="F47" s="108">
        <f t="shared" si="23"/>
        <v>0</v>
      </c>
      <c r="G47" s="108">
        <f t="shared" si="23"/>
        <v>0</v>
      </c>
      <c r="H47" s="108">
        <f t="shared" si="23"/>
        <v>0</v>
      </c>
      <c r="I47" s="146">
        <f t="shared" si="23"/>
        <v>0</v>
      </c>
      <c r="J47" s="160"/>
      <c r="K47" s="160"/>
      <c r="L47" s="160"/>
      <c r="M47" s="160"/>
      <c r="N47" s="160"/>
      <c r="O47" s="160"/>
      <c r="P47" s="160"/>
    </row>
    <row r="48" spans="2:16" ht="17.25" customHeight="1">
      <c r="B48" s="133" t="s">
        <v>205</v>
      </c>
      <c r="C48" s="134" t="s">
        <v>206</v>
      </c>
      <c r="D48" s="107">
        <f aca="true" t="shared" si="24" ref="D48:I48">ROUND(+D49+D50+D51+D52+D53+D54+D55+D56+D59,1)</f>
        <v>11293190</v>
      </c>
      <c r="E48" s="107">
        <f t="shared" si="24"/>
        <v>11293190</v>
      </c>
      <c r="F48" s="107">
        <f t="shared" si="24"/>
        <v>0</v>
      </c>
      <c r="G48" s="107">
        <f t="shared" si="24"/>
        <v>0</v>
      </c>
      <c r="H48" s="107">
        <f t="shared" si="24"/>
        <v>0</v>
      </c>
      <c r="I48" s="125">
        <f t="shared" si="24"/>
        <v>0</v>
      </c>
      <c r="J48" s="106"/>
      <c r="K48" s="106"/>
      <c r="L48" s="106"/>
      <c r="M48" s="106"/>
      <c r="N48" s="106"/>
      <c r="O48" s="106"/>
      <c r="P48" s="106"/>
    </row>
    <row r="49" spans="2:16" ht="17.25" customHeight="1">
      <c r="B49" s="157" t="s">
        <v>207</v>
      </c>
      <c r="C49" s="158" t="s">
        <v>208</v>
      </c>
      <c r="D49" s="108">
        <f>E49+F49+G49+H49+I49</f>
        <v>0</v>
      </c>
      <c r="E49" s="109"/>
      <c r="F49" s="109"/>
      <c r="G49" s="109"/>
      <c r="H49" s="109"/>
      <c r="I49" s="127"/>
      <c r="J49" s="113"/>
      <c r="K49" s="113"/>
      <c r="L49" s="113"/>
      <c r="M49" s="113"/>
      <c r="N49" s="113"/>
      <c r="O49" s="113"/>
      <c r="P49" s="113"/>
    </row>
    <row r="50" spans="2:16" ht="17.25" customHeight="1">
      <c r="B50" s="157" t="s">
        <v>209</v>
      </c>
      <c r="C50" s="158" t="s">
        <v>210</v>
      </c>
      <c r="D50" s="108">
        <f aca="true" t="shared" si="25" ref="D50:D55">E50+F50+G50+H50+I50</f>
        <v>0</v>
      </c>
      <c r="E50" s="109"/>
      <c r="F50" s="109"/>
      <c r="G50" s="109"/>
      <c r="H50" s="109"/>
      <c r="I50" s="127"/>
      <c r="J50" s="113"/>
      <c r="K50" s="113"/>
      <c r="L50" s="113"/>
      <c r="M50" s="113"/>
      <c r="N50" s="113"/>
      <c r="O50" s="113"/>
      <c r="P50" s="113"/>
    </row>
    <row r="51" spans="2:16" ht="17.25" customHeight="1">
      <c r="B51" s="157" t="s">
        <v>211</v>
      </c>
      <c r="C51" s="158" t="s">
        <v>212</v>
      </c>
      <c r="D51" s="108">
        <f t="shared" si="25"/>
        <v>0</v>
      </c>
      <c r="E51" s="109"/>
      <c r="F51" s="109"/>
      <c r="G51" s="109"/>
      <c r="H51" s="109"/>
      <c r="I51" s="127"/>
      <c r="J51" s="113"/>
      <c r="K51" s="113"/>
      <c r="L51" s="113"/>
      <c r="M51" s="113"/>
      <c r="N51" s="113"/>
      <c r="O51" s="113"/>
      <c r="P51" s="113"/>
    </row>
    <row r="52" spans="2:16" ht="17.25" customHeight="1">
      <c r="B52" s="157" t="s">
        <v>213</v>
      </c>
      <c r="C52" s="158" t="s">
        <v>214</v>
      </c>
      <c r="D52" s="108">
        <f t="shared" si="25"/>
        <v>0</v>
      </c>
      <c r="E52" s="109"/>
      <c r="F52" s="109"/>
      <c r="G52" s="109"/>
      <c r="H52" s="109"/>
      <c r="I52" s="127"/>
      <c r="J52" s="113"/>
      <c r="K52" s="113"/>
      <c r="L52" s="113"/>
      <c r="M52" s="113"/>
      <c r="N52" s="113"/>
      <c r="O52" s="113"/>
      <c r="P52" s="113"/>
    </row>
    <row r="53" spans="2:16" ht="17.25" customHeight="1">
      <c r="B53" s="157" t="s">
        <v>215</v>
      </c>
      <c r="C53" s="158" t="s">
        <v>216</v>
      </c>
      <c r="D53" s="108">
        <f t="shared" si="25"/>
        <v>0</v>
      </c>
      <c r="E53" s="109"/>
      <c r="F53" s="109"/>
      <c r="G53" s="109"/>
      <c r="H53" s="109"/>
      <c r="I53" s="127"/>
      <c r="J53" s="113"/>
      <c r="K53" s="113"/>
      <c r="L53" s="113"/>
      <c r="M53" s="113"/>
      <c r="N53" s="113"/>
      <c r="O53" s="113"/>
      <c r="P53" s="113"/>
    </row>
    <row r="54" spans="2:16" ht="17.25" customHeight="1">
      <c r="B54" s="157" t="s">
        <v>217</v>
      </c>
      <c r="C54" s="158" t="s">
        <v>218</v>
      </c>
      <c r="D54" s="108">
        <f t="shared" si="25"/>
        <v>0</v>
      </c>
      <c r="E54" s="109"/>
      <c r="F54" s="109"/>
      <c r="G54" s="109"/>
      <c r="H54" s="109"/>
      <c r="I54" s="127"/>
      <c r="J54" s="113"/>
      <c r="K54" s="113"/>
      <c r="L54" s="113"/>
      <c r="M54" s="113"/>
      <c r="N54" s="113"/>
      <c r="O54" s="113"/>
      <c r="P54" s="113"/>
    </row>
    <row r="55" spans="2:16" ht="17.25" customHeight="1">
      <c r="B55" s="157" t="s">
        <v>219</v>
      </c>
      <c r="C55" s="158" t="s">
        <v>220</v>
      </c>
      <c r="D55" s="108">
        <f t="shared" si="25"/>
        <v>0</v>
      </c>
      <c r="E55" s="177"/>
      <c r="F55" s="177"/>
      <c r="G55" s="177"/>
      <c r="H55" s="177"/>
      <c r="I55" s="178"/>
      <c r="J55" s="106"/>
      <c r="K55" s="106"/>
      <c r="L55" s="106"/>
      <c r="M55" s="106"/>
      <c r="N55" s="106"/>
      <c r="O55" s="106"/>
      <c r="P55" s="106"/>
    </row>
    <row r="56" spans="2:16" ht="17.25" customHeight="1">
      <c r="B56" s="133" t="s">
        <v>350</v>
      </c>
      <c r="C56" s="134" t="s">
        <v>221</v>
      </c>
      <c r="D56" s="108">
        <f aca="true" t="shared" si="26" ref="D56:I56">ROUND(+D57+D58,1)</f>
        <v>11293190</v>
      </c>
      <c r="E56" s="108">
        <f t="shared" si="26"/>
        <v>11293190</v>
      </c>
      <c r="F56" s="108">
        <f t="shared" si="26"/>
        <v>0</v>
      </c>
      <c r="G56" s="108">
        <f t="shared" si="26"/>
        <v>0</v>
      </c>
      <c r="H56" s="108">
        <f t="shared" si="26"/>
        <v>0</v>
      </c>
      <c r="I56" s="146">
        <f t="shared" si="26"/>
        <v>0</v>
      </c>
      <c r="J56" s="113"/>
      <c r="K56" s="113"/>
      <c r="L56" s="113"/>
      <c r="M56" s="113"/>
      <c r="N56" s="113"/>
      <c r="O56" s="113"/>
      <c r="P56" s="113"/>
    </row>
    <row r="57" spans="2:16" ht="17.25" customHeight="1">
      <c r="B57" s="210" t="s">
        <v>222</v>
      </c>
      <c r="C57" s="158" t="s">
        <v>223</v>
      </c>
      <c r="D57" s="108">
        <f aca="true" t="shared" si="27" ref="D57:I57">ROUND(+D105+D147+D171+D172+D184+D185,1)</f>
        <v>11293190</v>
      </c>
      <c r="E57" s="108">
        <f t="shared" si="27"/>
        <v>11293190</v>
      </c>
      <c r="F57" s="108">
        <f t="shared" si="27"/>
        <v>0</v>
      </c>
      <c r="G57" s="108">
        <f t="shared" si="27"/>
        <v>0</v>
      </c>
      <c r="H57" s="108">
        <f t="shared" si="27"/>
        <v>0</v>
      </c>
      <c r="I57" s="146">
        <f t="shared" si="27"/>
        <v>0</v>
      </c>
      <c r="J57" s="113"/>
      <c r="K57" s="113"/>
      <c r="L57" s="113"/>
      <c r="M57" s="113"/>
      <c r="N57" s="113"/>
      <c r="O57" s="113"/>
      <c r="P57" s="113"/>
    </row>
    <row r="58" spans="2:16" ht="17.25" customHeight="1">
      <c r="B58" s="157" t="s">
        <v>224</v>
      </c>
      <c r="C58" s="158" t="s">
        <v>225</v>
      </c>
      <c r="D58" s="112">
        <f>E58+F58+G58+H58+I58</f>
        <v>0</v>
      </c>
      <c r="E58" s="110"/>
      <c r="F58" s="110"/>
      <c r="G58" s="110"/>
      <c r="H58" s="110"/>
      <c r="I58" s="126"/>
      <c r="J58" s="113"/>
      <c r="K58" s="113"/>
      <c r="L58" s="113"/>
      <c r="M58" s="113"/>
      <c r="N58" s="113"/>
      <c r="O58" s="113"/>
      <c r="P58" s="113"/>
    </row>
    <row r="59" spans="2:16" ht="17.25" customHeight="1">
      <c r="B59" s="157" t="s">
        <v>226</v>
      </c>
      <c r="C59" s="158" t="s">
        <v>227</v>
      </c>
      <c r="D59" s="112">
        <f>E59+F59+G59+H59+I59</f>
        <v>0</v>
      </c>
      <c r="E59" s="110"/>
      <c r="F59" s="110"/>
      <c r="G59" s="110"/>
      <c r="H59" s="110"/>
      <c r="I59" s="126"/>
      <c r="J59" s="113"/>
      <c r="K59" s="113"/>
      <c r="L59" s="113"/>
      <c r="M59" s="113"/>
      <c r="N59" s="113"/>
      <c r="O59" s="113"/>
      <c r="P59" s="113"/>
    </row>
    <row r="60" spans="2:16" ht="17.25" customHeight="1">
      <c r="B60" s="161" t="s">
        <v>351</v>
      </c>
      <c r="C60" s="158"/>
      <c r="D60" s="112">
        <f>E60+F60+G60+H60+I60</f>
        <v>0</v>
      </c>
      <c r="E60" s="109"/>
      <c r="F60" s="109"/>
      <c r="G60" s="109"/>
      <c r="H60" s="109"/>
      <c r="I60" s="127"/>
      <c r="J60" s="113"/>
      <c r="K60" s="113"/>
      <c r="L60" s="113"/>
      <c r="M60" s="113"/>
      <c r="N60" s="113"/>
      <c r="O60" s="113"/>
      <c r="P60" s="113"/>
    </row>
    <row r="61" spans="2:16" ht="17.25" customHeight="1">
      <c r="B61" s="133" t="s">
        <v>228</v>
      </c>
      <c r="C61" s="134" t="s">
        <v>229</v>
      </c>
      <c r="D61" s="112">
        <f>E61+F61+G61+H61+I61</f>
        <v>0</v>
      </c>
      <c r="E61" s="177"/>
      <c r="F61" s="177"/>
      <c r="G61" s="177"/>
      <c r="H61" s="177"/>
      <c r="I61" s="178"/>
      <c r="J61" s="106"/>
      <c r="K61" s="106"/>
      <c r="L61" s="106"/>
      <c r="M61" s="106"/>
      <c r="N61" s="106"/>
      <c r="O61" s="106"/>
      <c r="P61" s="106"/>
    </row>
    <row r="62" spans="2:16" ht="17.25" customHeight="1">
      <c r="B62" s="133" t="s">
        <v>230</v>
      </c>
      <c r="C62" s="134" t="s">
        <v>231</v>
      </c>
      <c r="D62" s="107">
        <f aca="true" t="shared" si="28" ref="D62:I62">+D63</f>
        <v>0</v>
      </c>
      <c r="E62" s="107">
        <f t="shared" si="28"/>
        <v>0</v>
      </c>
      <c r="F62" s="107">
        <f t="shared" si="28"/>
        <v>0</v>
      </c>
      <c r="G62" s="107">
        <f t="shared" si="28"/>
        <v>0</v>
      </c>
      <c r="H62" s="107">
        <f t="shared" si="28"/>
        <v>0</v>
      </c>
      <c r="I62" s="125">
        <f t="shared" si="28"/>
        <v>0</v>
      </c>
      <c r="J62" s="106"/>
      <c r="K62" s="106"/>
      <c r="L62" s="106"/>
      <c r="M62" s="106"/>
      <c r="N62" s="106"/>
      <c r="O62" s="106"/>
      <c r="P62" s="106"/>
    </row>
    <row r="63" spans="2:16" ht="17.25" customHeight="1">
      <c r="B63" s="157" t="s">
        <v>232</v>
      </c>
      <c r="C63" s="158" t="s">
        <v>233</v>
      </c>
      <c r="D63" s="124">
        <f>E63+F63+G63+H63+I63</f>
        <v>0</v>
      </c>
      <c r="E63" s="177"/>
      <c r="F63" s="177"/>
      <c r="G63" s="177"/>
      <c r="H63" s="177"/>
      <c r="I63" s="178"/>
      <c r="J63" s="106"/>
      <c r="K63" s="106"/>
      <c r="L63" s="106"/>
      <c r="M63" s="106"/>
      <c r="N63" s="106"/>
      <c r="O63" s="106"/>
      <c r="P63" s="106"/>
    </row>
    <row r="64" spans="2:16" ht="17.25" customHeight="1">
      <c r="B64" s="133" t="s">
        <v>352</v>
      </c>
      <c r="C64" s="134" t="s">
        <v>234</v>
      </c>
      <c r="D64" s="108">
        <f aca="true" t="shared" si="29" ref="D64:I64">D65+D66</f>
        <v>0</v>
      </c>
      <c r="E64" s="108">
        <f t="shared" si="29"/>
        <v>0</v>
      </c>
      <c r="F64" s="108">
        <f t="shared" si="29"/>
        <v>0</v>
      </c>
      <c r="G64" s="108">
        <f t="shared" si="29"/>
        <v>0</v>
      </c>
      <c r="H64" s="108">
        <f t="shared" si="29"/>
        <v>0</v>
      </c>
      <c r="I64" s="146">
        <f t="shared" si="29"/>
        <v>0</v>
      </c>
      <c r="J64" s="113"/>
      <c r="K64" s="113"/>
      <c r="L64" s="113"/>
      <c r="M64" s="113"/>
      <c r="N64" s="113"/>
      <c r="O64" s="113"/>
      <c r="P64" s="113"/>
    </row>
    <row r="65" spans="2:16" ht="17.25" customHeight="1">
      <c r="B65" s="157" t="s">
        <v>235</v>
      </c>
      <c r="C65" s="158" t="s">
        <v>236</v>
      </c>
      <c r="D65" s="108">
        <f aca="true" t="shared" si="30" ref="D65:D71">E65+F65+G65+H65+I65</f>
        <v>0</v>
      </c>
      <c r="E65" s="109"/>
      <c r="F65" s="109"/>
      <c r="G65" s="109"/>
      <c r="H65" s="109"/>
      <c r="I65" s="127"/>
      <c r="J65" s="113"/>
      <c r="K65" s="113"/>
      <c r="L65" s="113"/>
      <c r="M65" s="113"/>
      <c r="N65" s="113"/>
      <c r="O65" s="113"/>
      <c r="P65" s="113"/>
    </row>
    <row r="66" spans="2:16" ht="17.25" customHeight="1">
      <c r="B66" s="157" t="s">
        <v>237</v>
      </c>
      <c r="C66" s="158" t="s">
        <v>238</v>
      </c>
      <c r="D66" s="108">
        <f t="shared" si="30"/>
        <v>0</v>
      </c>
      <c r="E66" s="109"/>
      <c r="F66" s="109"/>
      <c r="G66" s="109"/>
      <c r="H66" s="109"/>
      <c r="I66" s="127"/>
      <c r="J66" s="113"/>
      <c r="K66" s="113"/>
      <c r="L66" s="113"/>
      <c r="M66" s="113"/>
      <c r="N66" s="113"/>
      <c r="O66" s="113"/>
      <c r="P66" s="113"/>
    </row>
    <row r="67" spans="2:16" ht="27" customHeight="1">
      <c r="B67" s="133" t="s">
        <v>239</v>
      </c>
      <c r="C67" s="134" t="s">
        <v>240</v>
      </c>
      <c r="D67" s="108">
        <f t="shared" si="30"/>
        <v>0</v>
      </c>
      <c r="E67" s="177"/>
      <c r="F67" s="177"/>
      <c r="G67" s="177"/>
      <c r="H67" s="177"/>
      <c r="I67" s="178"/>
      <c r="J67" s="106"/>
      <c r="K67" s="106"/>
      <c r="L67" s="106"/>
      <c r="M67" s="106"/>
      <c r="N67" s="106"/>
      <c r="O67" s="106"/>
      <c r="P67" s="106"/>
    </row>
    <row r="68" spans="2:16" ht="17.25" customHeight="1">
      <c r="B68" s="133" t="s">
        <v>353</v>
      </c>
      <c r="C68" s="134" t="s">
        <v>241</v>
      </c>
      <c r="D68" s="108">
        <f t="shared" si="30"/>
        <v>0</v>
      </c>
      <c r="E68" s="177"/>
      <c r="F68" s="177"/>
      <c r="G68" s="177"/>
      <c r="H68" s="177"/>
      <c r="I68" s="178"/>
      <c r="J68" s="106"/>
      <c r="K68" s="106"/>
      <c r="L68" s="106"/>
      <c r="M68" s="106"/>
      <c r="N68" s="106"/>
      <c r="O68" s="106"/>
      <c r="P68" s="106"/>
    </row>
    <row r="69" spans="2:16" ht="17.25" customHeight="1">
      <c r="B69" s="133" t="s">
        <v>242</v>
      </c>
      <c r="C69" s="134" t="s">
        <v>243</v>
      </c>
      <c r="D69" s="108">
        <f t="shared" si="30"/>
        <v>0</v>
      </c>
      <c r="E69" s="109"/>
      <c r="F69" s="109"/>
      <c r="G69" s="109"/>
      <c r="H69" s="109"/>
      <c r="I69" s="127"/>
      <c r="J69" s="113"/>
      <c r="K69" s="113"/>
      <c r="L69" s="113"/>
      <c r="M69" s="113"/>
      <c r="N69" s="113"/>
      <c r="O69" s="113"/>
      <c r="P69" s="113"/>
    </row>
    <row r="70" spans="2:16" ht="17.25" customHeight="1">
      <c r="B70" s="133" t="s">
        <v>244</v>
      </c>
      <c r="C70" s="134" t="s">
        <v>245</v>
      </c>
      <c r="D70" s="108">
        <f t="shared" si="30"/>
        <v>0</v>
      </c>
      <c r="E70" s="109"/>
      <c r="F70" s="109"/>
      <c r="G70" s="109"/>
      <c r="H70" s="109"/>
      <c r="I70" s="127"/>
      <c r="J70" s="113"/>
      <c r="K70" s="113"/>
      <c r="L70" s="113"/>
      <c r="M70" s="113"/>
      <c r="N70" s="113"/>
      <c r="O70" s="113"/>
      <c r="P70" s="113"/>
    </row>
    <row r="71" spans="2:16" s="216" customFormat="1" ht="30" customHeight="1">
      <c r="B71" s="218" t="s">
        <v>440</v>
      </c>
      <c r="C71" s="224" t="s">
        <v>414</v>
      </c>
      <c r="D71" s="212">
        <f t="shared" si="30"/>
        <v>0</v>
      </c>
      <c r="E71" s="213"/>
      <c r="F71" s="213"/>
      <c r="G71" s="213"/>
      <c r="H71" s="213"/>
      <c r="I71" s="214"/>
      <c r="J71" s="215"/>
      <c r="K71" s="215"/>
      <c r="L71" s="215"/>
      <c r="M71" s="215"/>
      <c r="N71" s="215"/>
      <c r="O71" s="215"/>
      <c r="P71" s="215"/>
    </row>
    <row r="72" spans="2:16" ht="17.25" customHeight="1">
      <c r="B72" s="133" t="s">
        <v>246</v>
      </c>
      <c r="C72" s="134" t="s">
        <v>247</v>
      </c>
      <c r="D72" s="108">
        <f aca="true" t="shared" si="31" ref="D72:I72">+D73+D74</f>
        <v>0</v>
      </c>
      <c r="E72" s="108">
        <f t="shared" si="31"/>
        <v>0</v>
      </c>
      <c r="F72" s="108">
        <f t="shared" si="31"/>
        <v>0</v>
      </c>
      <c r="G72" s="108">
        <f t="shared" si="31"/>
        <v>0</v>
      </c>
      <c r="H72" s="108">
        <f t="shared" si="31"/>
        <v>0</v>
      </c>
      <c r="I72" s="146">
        <f t="shared" si="31"/>
        <v>0</v>
      </c>
      <c r="J72" s="113"/>
      <c r="K72" s="113"/>
      <c r="L72" s="113"/>
      <c r="M72" s="113"/>
      <c r="N72" s="113"/>
      <c r="O72" s="113"/>
      <c r="P72" s="113"/>
    </row>
    <row r="73" spans="2:16" ht="54.75" customHeight="1">
      <c r="B73" s="157" t="s">
        <v>248</v>
      </c>
      <c r="C73" s="158" t="s">
        <v>249</v>
      </c>
      <c r="D73" s="108">
        <f>E73+F73+G73+H73+I73</f>
        <v>0</v>
      </c>
      <c r="E73" s="109"/>
      <c r="F73" s="109"/>
      <c r="G73" s="109"/>
      <c r="H73" s="109"/>
      <c r="I73" s="127"/>
      <c r="J73" s="113"/>
      <c r="K73" s="113"/>
      <c r="L73" s="113"/>
      <c r="M73" s="113"/>
      <c r="N73" s="113"/>
      <c r="O73" s="113"/>
      <c r="P73" s="113"/>
    </row>
    <row r="74" spans="2:16" s="159" customFormat="1" ht="41.25" customHeight="1">
      <c r="B74" s="157" t="s">
        <v>250</v>
      </c>
      <c r="C74" s="158" t="s">
        <v>251</v>
      </c>
      <c r="D74" s="108">
        <f>E74+F74+G74+H74+I74</f>
        <v>0</v>
      </c>
      <c r="E74" s="179"/>
      <c r="F74" s="179"/>
      <c r="G74" s="179"/>
      <c r="H74" s="179"/>
      <c r="I74" s="180"/>
      <c r="J74" s="162"/>
      <c r="K74" s="162"/>
      <c r="L74" s="162"/>
      <c r="M74" s="162"/>
      <c r="N74" s="162"/>
      <c r="O74" s="162"/>
      <c r="P74" s="162"/>
    </row>
    <row r="75" spans="2:16" ht="17.25" customHeight="1">
      <c r="B75" s="133" t="s">
        <v>330</v>
      </c>
      <c r="C75" s="134" t="s">
        <v>252</v>
      </c>
      <c r="D75" s="108">
        <f aca="true" t="shared" si="32" ref="D75:I76">D76</f>
        <v>0</v>
      </c>
      <c r="E75" s="108">
        <f t="shared" si="32"/>
        <v>0</v>
      </c>
      <c r="F75" s="108">
        <f t="shared" si="32"/>
        <v>0</v>
      </c>
      <c r="G75" s="108">
        <f t="shared" si="32"/>
        <v>0</v>
      </c>
      <c r="H75" s="108">
        <f t="shared" si="32"/>
        <v>0</v>
      </c>
      <c r="I75" s="146">
        <f t="shared" si="32"/>
        <v>0</v>
      </c>
      <c r="J75" s="113"/>
      <c r="K75" s="113"/>
      <c r="L75" s="113"/>
      <c r="M75" s="113"/>
      <c r="N75" s="113"/>
      <c r="O75" s="113"/>
      <c r="P75" s="113"/>
    </row>
    <row r="76" spans="2:16" ht="17.25" customHeight="1">
      <c r="B76" s="133" t="s">
        <v>253</v>
      </c>
      <c r="C76" s="134" t="s">
        <v>254</v>
      </c>
      <c r="D76" s="108">
        <f t="shared" si="32"/>
        <v>0</v>
      </c>
      <c r="E76" s="108">
        <f t="shared" si="32"/>
        <v>0</v>
      </c>
      <c r="F76" s="108">
        <f t="shared" si="32"/>
        <v>0</v>
      </c>
      <c r="G76" s="108">
        <f t="shared" si="32"/>
        <v>0</v>
      </c>
      <c r="H76" s="108">
        <f t="shared" si="32"/>
        <v>0</v>
      </c>
      <c r="I76" s="146">
        <f t="shared" si="32"/>
        <v>0</v>
      </c>
      <c r="J76" s="113"/>
      <c r="K76" s="113"/>
      <c r="L76" s="113"/>
      <c r="M76" s="113"/>
      <c r="N76" s="113"/>
      <c r="O76" s="113"/>
      <c r="P76" s="113"/>
    </row>
    <row r="77" spans="2:16" ht="19.5" customHeight="1">
      <c r="B77" s="157" t="s">
        <v>255</v>
      </c>
      <c r="C77" s="158" t="s">
        <v>256</v>
      </c>
      <c r="D77" s="108">
        <f>E77+F77+G77+H77+I77</f>
        <v>0</v>
      </c>
      <c r="E77" s="109"/>
      <c r="F77" s="109"/>
      <c r="G77" s="109"/>
      <c r="H77" s="109"/>
      <c r="I77" s="127"/>
      <c r="J77" s="113"/>
      <c r="K77" s="113"/>
      <c r="L77" s="113"/>
      <c r="M77" s="113"/>
      <c r="N77" s="113"/>
      <c r="O77" s="113"/>
      <c r="P77" s="113"/>
    </row>
    <row r="78" spans="2:16" ht="29.25" customHeight="1">
      <c r="B78" s="133" t="s">
        <v>354</v>
      </c>
      <c r="C78" s="163" t="s">
        <v>355</v>
      </c>
      <c r="D78" s="108">
        <f aca="true" t="shared" si="33" ref="D78:I78">+D79</f>
        <v>0</v>
      </c>
      <c r="E78" s="108">
        <f t="shared" si="33"/>
        <v>0</v>
      </c>
      <c r="F78" s="108">
        <f t="shared" si="33"/>
        <v>0</v>
      </c>
      <c r="G78" s="108">
        <f t="shared" si="33"/>
        <v>0</v>
      </c>
      <c r="H78" s="108">
        <f t="shared" si="33"/>
        <v>0</v>
      </c>
      <c r="I78" s="146">
        <f t="shared" si="33"/>
        <v>0</v>
      </c>
      <c r="J78" s="113"/>
      <c r="K78" s="113"/>
      <c r="L78" s="113"/>
      <c r="M78" s="113"/>
      <c r="N78" s="113"/>
      <c r="O78" s="113"/>
      <c r="P78" s="113"/>
    </row>
    <row r="79" spans="2:16" ht="22.5" customHeight="1">
      <c r="B79" s="164" t="s">
        <v>325</v>
      </c>
      <c r="C79" s="163" t="s">
        <v>356</v>
      </c>
      <c r="D79" s="108">
        <f aca="true" t="shared" si="34" ref="D79:I79">+D80+D89</f>
        <v>0</v>
      </c>
      <c r="E79" s="108">
        <f t="shared" si="34"/>
        <v>0</v>
      </c>
      <c r="F79" s="108">
        <f t="shared" si="34"/>
        <v>0</v>
      </c>
      <c r="G79" s="108">
        <f t="shared" si="34"/>
        <v>0</v>
      </c>
      <c r="H79" s="108">
        <f t="shared" si="34"/>
        <v>0</v>
      </c>
      <c r="I79" s="146">
        <f t="shared" si="34"/>
        <v>0</v>
      </c>
      <c r="J79" s="113"/>
      <c r="K79" s="113"/>
      <c r="L79" s="113"/>
      <c r="M79" s="113"/>
      <c r="N79" s="113"/>
      <c r="O79" s="113"/>
      <c r="P79" s="113"/>
    </row>
    <row r="80" spans="2:16" ht="42.75" customHeight="1">
      <c r="B80" s="133" t="s">
        <v>415</v>
      </c>
      <c r="C80" s="134" t="s">
        <v>357</v>
      </c>
      <c r="D80" s="108">
        <f aca="true" t="shared" si="35" ref="D80:I80">D81+D82+D83+D84+D87+D88</f>
        <v>0</v>
      </c>
      <c r="E80" s="108">
        <f t="shared" si="35"/>
        <v>0</v>
      </c>
      <c r="F80" s="108">
        <f t="shared" si="35"/>
        <v>0</v>
      </c>
      <c r="G80" s="108">
        <f t="shared" si="35"/>
        <v>0</v>
      </c>
      <c r="H80" s="108">
        <f t="shared" si="35"/>
        <v>0</v>
      </c>
      <c r="I80" s="146">
        <f t="shared" si="35"/>
        <v>0</v>
      </c>
      <c r="J80" s="113"/>
      <c r="K80" s="113"/>
      <c r="L80" s="113"/>
      <c r="M80" s="113"/>
      <c r="N80" s="113"/>
      <c r="O80" s="113"/>
      <c r="P80" s="113"/>
    </row>
    <row r="81" spans="2:16" s="216" customFormat="1" ht="57" customHeight="1">
      <c r="B81" s="238" t="s">
        <v>416</v>
      </c>
      <c r="C81" s="224"/>
      <c r="D81" s="212">
        <f>E81+F81+G81+H81+I81</f>
        <v>0</v>
      </c>
      <c r="E81" s="213"/>
      <c r="F81" s="213"/>
      <c r="G81" s="213"/>
      <c r="H81" s="213"/>
      <c r="I81" s="214"/>
      <c r="J81" s="215"/>
      <c r="K81" s="215"/>
      <c r="L81" s="215"/>
      <c r="M81" s="215"/>
      <c r="N81" s="215"/>
      <c r="O81" s="215"/>
      <c r="P81" s="215"/>
    </row>
    <row r="82" spans="2:16" s="216" customFormat="1" ht="42.75" customHeight="1">
      <c r="B82" s="238" t="s">
        <v>417</v>
      </c>
      <c r="C82" s="224"/>
      <c r="D82" s="212">
        <f>E82+F82+G82+H82+I82</f>
        <v>0</v>
      </c>
      <c r="E82" s="213"/>
      <c r="F82" s="213"/>
      <c r="G82" s="213"/>
      <c r="H82" s="213"/>
      <c r="I82" s="214"/>
      <c r="J82" s="215"/>
      <c r="K82" s="215"/>
      <c r="L82" s="215"/>
      <c r="M82" s="215"/>
      <c r="N82" s="215"/>
      <c r="O82" s="215"/>
      <c r="P82" s="215"/>
    </row>
    <row r="83" spans="2:16" s="216" customFormat="1" ht="48" customHeight="1">
      <c r="B83" s="239" t="s">
        <v>418</v>
      </c>
      <c r="C83" s="224"/>
      <c r="D83" s="212">
        <f>E83+F83+G83+H83+I83</f>
        <v>0</v>
      </c>
      <c r="E83" s="213"/>
      <c r="F83" s="213"/>
      <c r="G83" s="213"/>
      <c r="H83" s="213"/>
      <c r="I83" s="214"/>
      <c r="J83" s="215"/>
      <c r="K83" s="215"/>
      <c r="L83" s="215"/>
      <c r="M83" s="215"/>
      <c r="N83" s="215"/>
      <c r="O83" s="215"/>
      <c r="P83" s="215"/>
    </row>
    <row r="84" spans="2:16" s="216" customFormat="1" ht="51" customHeight="1">
      <c r="B84" s="240" t="s">
        <v>419</v>
      </c>
      <c r="C84" s="224"/>
      <c r="D84" s="225">
        <f aca="true" t="shared" si="36" ref="D84:I84">+D85+D86</f>
        <v>0</v>
      </c>
      <c r="E84" s="225">
        <f t="shared" si="36"/>
        <v>0</v>
      </c>
      <c r="F84" s="225">
        <f t="shared" si="36"/>
        <v>0</v>
      </c>
      <c r="G84" s="225">
        <f t="shared" si="36"/>
        <v>0</v>
      </c>
      <c r="H84" s="225">
        <f t="shared" si="36"/>
        <v>0</v>
      </c>
      <c r="I84" s="241">
        <f t="shared" si="36"/>
        <v>0</v>
      </c>
      <c r="J84" s="215"/>
      <c r="K84" s="215"/>
      <c r="L84" s="215"/>
      <c r="M84" s="215"/>
      <c r="N84" s="215"/>
      <c r="O84" s="215"/>
      <c r="P84" s="215"/>
    </row>
    <row r="85" spans="2:16" s="216" customFormat="1" ht="61.5" customHeight="1">
      <c r="B85" s="239" t="s">
        <v>420</v>
      </c>
      <c r="C85" s="224"/>
      <c r="D85" s="212">
        <f>E85+F85+G85+H85+I85</f>
        <v>0</v>
      </c>
      <c r="E85" s="213"/>
      <c r="F85" s="213"/>
      <c r="G85" s="213"/>
      <c r="H85" s="213"/>
      <c r="I85" s="214"/>
      <c r="J85" s="215"/>
      <c r="K85" s="215"/>
      <c r="L85" s="215"/>
      <c r="M85" s="215"/>
      <c r="N85" s="215"/>
      <c r="O85" s="215"/>
      <c r="P85" s="215"/>
    </row>
    <row r="86" spans="2:16" s="216" customFormat="1" ht="66.75" customHeight="1">
      <c r="B86" s="239" t="s">
        <v>421</v>
      </c>
      <c r="C86" s="224"/>
      <c r="D86" s="212">
        <f>E86+F86+G86+H86+I86</f>
        <v>0</v>
      </c>
      <c r="E86" s="213"/>
      <c r="F86" s="213"/>
      <c r="G86" s="213"/>
      <c r="H86" s="213"/>
      <c r="I86" s="214"/>
      <c r="J86" s="215"/>
      <c r="K86" s="215"/>
      <c r="L86" s="215"/>
      <c r="M86" s="215"/>
      <c r="N86" s="215"/>
      <c r="O86" s="215"/>
      <c r="P86" s="215"/>
    </row>
    <row r="87" spans="2:16" s="216" customFormat="1" ht="68.25" customHeight="1">
      <c r="B87" s="239" t="s">
        <v>422</v>
      </c>
      <c r="C87" s="224"/>
      <c r="D87" s="212">
        <f>E87+F87+G87+H87+I87</f>
        <v>0</v>
      </c>
      <c r="E87" s="213"/>
      <c r="F87" s="213"/>
      <c r="G87" s="213"/>
      <c r="H87" s="213"/>
      <c r="I87" s="214"/>
      <c r="J87" s="215"/>
      <c r="K87" s="215"/>
      <c r="L87" s="215"/>
      <c r="M87" s="215"/>
      <c r="N87" s="215"/>
      <c r="O87" s="215"/>
      <c r="P87" s="215"/>
    </row>
    <row r="88" spans="2:16" s="216" customFormat="1" ht="42.75" customHeight="1">
      <c r="B88" s="239" t="s">
        <v>423</v>
      </c>
      <c r="C88" s="224"/>
      <c r="D88" s="212">
        <f>E88+F88+G88+H88+I88</f>
        <v>0</v>
      </c>
      <c r="E88" s="213"/>
      <c r="F88" s="213"/>
      <c r="G88" s="213"/>
      <c r="H88" s="213"/>
      <c r="I88" s="214"/>
      <c r="J88" s="215"/>
      <c r="K88" s="215"/>
      <c r="L88" s="215"/>
      <c r="M88" s="215"/>
      <c r="N88" s="215"/>
      <c r="O88" s="215"/>
      <c r="P88" s="215"/>
    </row>
    <row r="89" spans="2:16" s="216" customFormat="1" ht="42.75" customHeight="1">
      <c r="B89" s="240" t="s">
        <v>424</v>
      </c>
      <c r="C89" s="226" t="s">
        <v>425</v>
      </c>
      <c r="D89" s="212">
        <f aca="true" t="shared" si="37" ref="D89:I89">D90+D91</f>
        <v>0</v>
      </c>
      <c r="E89" s="212">
        <f t="shared" si="37"/>
        <v>0</v>
      </c>
      <c r="F89" s="212">
        <f t="shared" si="37"/>
        <v>0</v>
      </c>
      <c r="G89" s="212">
        <f t="shared" si="37"/>
        <v>0</v>
      </c>
      <c r="H89" s="212">
        <f t="shared" si="37"/>
        <v>0</v>
      </c>
      <c r="I89" s="237">
        <f t="shared" si="37"/>
        <v>0</v>
      </c>
      <c r="J89" s="215"/>
      <c r="K89" s="215"/>
      <c r="L89" s="215"/>
      <c r="M89" s="215"/>
      <c r="N89" s="215"/>
      <c r="O89" s="215"/>
      <c r="P89" s="215"/>
    </row>
    <row r="90" spans="2:16" s="216" customFormat="1" ht="42.75" customHeight="1">
      <c r="B90" s="239" t="s">
        <v>426</v>
      </c>
      <c r="C90" s="227"/>
      <c r="D90" s="212">
        <f>E90+F90+G90+H90+I90</f>
        <v>0</v>
      </c>
      <c r="E90" s="213"/>
      <c r="F90" s="213"/>
      <c r="G90" s="213"/>
      <c r="H90" s="213"/>
      <c r="I90" s="214"/>
      <c r="J90" s="215"/>
      <c r="K90" s="215"/>
      <c r="L90" s="215"/>
      <c r="M90" s="215"/>
      <c r="N90" s="215"/>
      <c r="O90" s="215"/>
      <c r="P90" s="215"/>
    </row>
    <row r="91" spans="2:16" s="216" customFormat="1" ht="42.75" customHeight="1">
      <c r="B91" s="239" t="s">
        <v>427</v>
      </c>
      <c r="C91" s="227"/>
      <c r="D91" s="212">
        <f>E91+F91+G91+H91+I91</f>
        <v>0</v>
      </c>
      <c r="E91" s="213"/>
      <c r="F91" s="213"/>
      <c r="G91" s="213"/>
      <c r="H91" s="213"/>
      <c r="I91" s="214"/>
      <c r="J91" s="215"/>
      <c r="K91" s="215"/>
      <c r="L91" s="215"/>
      <c r="M91" s="215"/>
      <c r="N91" s="215"/>
      <c r="O91" s="215"/>
      <c r="P91" s="215"/>
    </row>
    <row r="92" spans="2:16" s="216" customFormat="1" ht="17.25" customHeight="1">
      <c r="B92" s="228" t="s">
        <v>336</v>
      </c>
      <c r="C92" s="229" t="s">
        <v>358</v>
      </c>
      <c r="D92" s="212">
        <f aca="true" t="shared" si="38" ref="D92:I92">ROUND(D93+D94,1)</f>
        <v>0</v>
      </c>
      <c r="E92" s="212">
        <f t="shared" si="38"/>
        <v>0</v>
      </c>
      <c r="F92" s="212">
        <f t="shared" si="38"/>
        <v>0</v>
      </c>
      <c r="G92" s="212">
        <f t="shared" si="38"/>
        <v>0</v>
      </c>
      <c r="H92" s="212">
        <f t="shared" si="38"/>
        <v>0</v>
      </c>
      <c r="I92" s="237">
        <f t="shared" si="38"/>
        <v>0</v>
      </c>
      <c r="J92" s="215"/>
      <c r="K92" s="215"/>
      <c r="L92" s="215"/>
      <c r="M92" s="215"/>
      <c r="N92" s="215"/>
      <c r="O92" s="215"/>
      <c r="P92" s="215"/>
    </row>
    <row r="93" spans="2:16" s="216" customFormat="1" ht="17.25" customHeight="1">
      <c r="B93" s="210" t="s">
        <v>359</v>
      </c>
      <c r="C93" s="230" t="s">
        <v>360</v>
      </c>
      <c r="D93" s="212">
        <f>E93+F93+G93+H93+I93</f>
        <v>0</v>
      </c>
      <c r="E93" s="213"/>
      <c r="F93" s="213"/>
      <c r="G93" s="213"/>
      <c r="H93" s="213"/>
      <c r="I93" s="214"/>
      <c r="J93" s="215"/>
      <c r="K93" s="215"/>
      <c r="L93" s="215"/>
      <c r="M93" s="215"/>
      <c r="N93" s="215"/>
      <c r="O93" s="215"/>
      <c r="P93" s="215"/>
    </row>
    <row r="94" spans="2:16" s="216" customFormat="1" ht="17.25" customHeight="1">
      <c r="B94" s="242" t="s">
        <v>428</v>
      </c>
      <c r="C94" s="231" t="s">
        <v>429</v>
      </c>
      <c r="D94" s="212">
        <f>E94+F94+G94+H94+I94</f>
        <v>0</v>
      </c>
      <c r="E94" s="213"/>
      <c r="F94" s="213"/>
      <c r="G94" s="213"/>
      <c r="H94" s="213"/>
      <c r="I94" s="214"/>
      <c r="J94" s="215"/>
      <c r="K94" s="215"/>
      <c r="L94" s="215"/>
      <c r="M94" s="215"/>
      <c r="N94" s="215"/>
      <c r="O94" s="215"/>
      <c r="P94" s="215"/>
    </row>
    <row r="95" spans="2:16" s="235" customFormat="1" ht="41.25" customHeight="1">
      <c r="B95" s="218" t="s">
        <v>177</v>
      </c>
      <c r="C95" s="224" t="s">
        <v>257</v>
      </c>
      <c r="D95" s="232">
        <f aca="true" t="shared" si="39" ref="D95:I95">ROUND(+D96,1)</f>
        <v>0</v>
      </c>
      <c r="E95" s="232">
        <f t="shared" si="39"/>
        <v>0</v>
      </c>
      <c r="F95" s="232">
        <f t="shared" si="39"/>
        <v>0</v>
      </c>
      <c r="G95" s="232">
        <f t="shared" si="39"/>
        <v>0</v>
      </c>
      <c r="H95" s="232">
        <f t="shared" si="39"/>
        <v>0</v>
      </c>
      <c r="I95" s="233">
        <f t="shared" si="39"/>
        <v>0</v>
      </c>
      <c r="J95" s="234"/>
      <c r="K95" s="234"/>
      <c r="L95" s="234"/>
      <c r="M95" s="234"/>
      <c r="N95" s="234"/>
      <c r="O95" s="234"/>
      <c r="P95" s="234"/>
    </row>
    <row r="96" spans="2:16" ht="17.25" customHeight="1">
      <c r="B96" s="133" t="s">
        <v>389</v>
      </c>
      <c r="C96" s="134" t="s">
        <v>258</v>
      </c>
      <c r="D96" s="108">
        <f aca="true" t="shared" si="40" ref="D96:I96">ROUND(+D97+D102,1)</f>
        <v>0</v>
      </c>
      <c r="E96" s="108">
        <f t="shared" si="40"/>
        <v>0</v>
      </c>
      <c r="F96" s="108">
        <f t="shared" si="40"/>
        <v>0</v>
      </c>
      <c r="G96" s="108">
        <f t="shared" si="40"/>
        <v>0</v>
      </c>
      <c r="H96" s="108">
        <f t="shared" si="40"/>
        <v>0</v>
      </c>
      <c r="I96" s="146">
        <f t="shared" si="40"/>
        <v>0</v>
      </c>
      <c r="J96" s="113"/>
      <c r="K96" s="113"/>
      <c r="L96" s="113"/>
      <c r="M96" s="113"/>
      <c r="N96" s="113"/>
      <c r="O96" s="113"/>
      <c r="P96" s="113"/>
    </row>
    <row r="97" spans="2:16" ht="29.25" customHeight="1">
      <c r="B97" s="133" t="s">
        <v>259</v>
      </c>
      <c r="C97" s="134" t="s">
        <v>260</v>
      </c>
      <c r="D97" s="108">
        <f aca="true" t="shared" si="41" ref="D97:I97">ROUND(D98+D99+D100+D101,1)</f>
        <v>0</v>
      </c>
      <c r="E97" s="108">
        <f t="shared" si="41"/>
        <v>0</v>
      </c>
      <c r="F97" s="108">
        <f t="shared" si="41"/>
        <v>0</v>
      </c>
      <c r="G97" s="108">
        <f t="shared" si="41"/>
        <v>0</v>
      </c>
      <c r="H97" s="108">
        <f t="shared" si="41"/>
        <v>0</v>
      </c>
      <c r="I97" s="146">
        <f t="shared" si="41"/>
        <v>0</v>
      </c>
      <c r="J97" s="113"/>
      <c r="K97" s="113"/>
      <c r="L97" s="113"/>
      <c r="M97" s="113"/>
      <c r="N97" s="113"/>
      <c r="O97" s="113"/>
      <c r="P97" s="113"/>
    </row>
    <row r="98" spans="2:16" ht="17.25" customHeight="1">
      <c r="B98" s="157" t="s">
        <v>361</v>
      </c>
      <c r="C98" s="158" t="s">
        <v>362</v>
      </c>
      <c r="D98" s="108">
        <f aca="true" t="shared" si="42" ref="D98:D103">E98+F98+G98+H98+I98</f>
        <v>0</v>
      </c>
      <c r="E98" s="109"/>
      <c r="F98" s="109"/>
      <c r="G98" s="109"/>
      <c r="H98" s="109"/>
      <c r="I98" s="127"/>
      <c r="J98" s="113"/>
      <c r="K98" s="113"/>
      <c r="L98" s="113"/>
      <c r="M98" s="113"/>
      <c r="N98" s="113"/>
      <c r="O98" s="113"/>
      <c r="P98" s="113"/>
    </row>
    <row r="99" spans="2:16" ht="33.75" customHeight="1">
      <c r="B99" s="165" t="s">
        <v>261</v>
      </c>
      <c r="C99" s="166" t="s">
        <v>262</v>
      </c>
      <c r="D99" s="108">
        <f t="shared" si="42"/>
        <v>0</v>
      </c>
      <c r="E99" s="109"/>
      <c r="F99" s="109"/>
      <c r="G99" s="109"/>
      <c r="H99" s="109"/>
      <c r="I99" s="127"/>
      <c r="J99" s="113"/>
      <c r="K99" s="113"/>
      <c r="L99" s="113"/>
      <c r="M99" s="113"/>
      <c r="N99" s="113"/>
      <c r="O99" s="113"/>
      <c r="P99" s="113"/>
    </row>
    <row r="100" spans="2:16" ht="17.25" customHeight="1">
      <c r="B100" s="167" t="s">
        <v>263</v>
      </c>
      <c r="C100" s="166" t="s">
        <v>264</v>
      </c>
      <c r="D100" s="108">
        <f t="shared" si="42"/>
        <v>0</v>
      </c>
      <c r="E100" s="109"/>
      <c r="F100" s="109"/>
      <c r="G100" s="109"/>
      <c r="H100" s="109"/>
      <c r="I100" s="127"/>
      <c r="J100" s="113"/>
      <c r="K100" s="113"/>
      <c r="L100" s="113"/>
      <c r="M100" s="113"/>
      <c r="N100" s="113"/>
      <c r="O100" s="113"/>
      <c r="P100" s="113"/>
    </row>
    <row r="101" spans="2:16" ht="17.25" customHeight="1">
      <c r="B101" s="157" t="s">
        <v>265</v>
      </c>
      <c r="C101" s="158" t="s">
        <v>266</v>
      </c>
      <c r="D101" s="108">
        <f t="shared" si="42"/>
        <v>0</v>
      </c>
      <c r="E101" s="109"/>
      <c r="F101" s="109"/>
      <c r="G101" s="109"/>
      <c r="H101" s="109"/>
      <c r="I101" s="127"/>
      <c r="J101" s="113"/>
      <c r="K101" s="113"/>
      <c r="L101" s="113"/>
      <c r="M101" s="113"/>
      <c r="N101" s="113"/>
      <c r="O101" s="113"/>
      <c r="P101" s="113"/>
    </row>
    <row r="102" spans="2:16" ht="33.75" customHeight="1">
      <c r="B102" s="133" t="s">
        <v>363</v>
      </c>
      <c r="C102" s="134" t="s">
        <v>364</v>
      </c>
      <c r="D102" s="108">
        <f t="shared" si="42"/>
        <v>0</v>
      </c>
      <c r="E102" s="109"/>
      <c r="F102" s="109"/>
      <c r="G102" s="109"/>
      <c r="H102" s="109"/>
      <c r="I102" s="127"/>
      <c r="J102" s="113"/>
      <c r="K102" s="113"/>
      <c r="L102" s="113"/>
      <c r="M102" s="113"/>
      <c r="N102" s="113"/>
      <c r="O102" s="113"/>
      <c r="P102" s="113"/>
    </row>
    <row r="103" spans="2:16" ht="21" customHeight="1">
      <c r="B103" s="164" t="s">
        <v>365</v>
      </c>
      <c r="C103" s="163" t="s">
        <v>345</v>
      </c>
      <c r="D103" s="108">
        <f t="shared" si="42"/>
        <v>0</v>
      </c>
      <c r="E103" s="109"/>
      <c r="F103" s="109"/>
      <c r="G103" s="109"/>
      <c r="H103" s="109"/>
      <c r="I103" s="127"/>
      <c r="J103" s="113"/>
      <c r="K103" s="113"/>
      <c r="L103" s="113"/>
      <c r="M103" s="113"/>
      <c r="N103" s="113"/>
      <c r="O103" s="113"/>
      <c r="P103" s="113"/>
    </row>
    <row r="104" spans="2:16" ht="30" customHeight="1">
      <c r="B104" s="133" t="s">
        <v>366</v>
      </c>
      <c r="C104" s="134" t="s">
        <v>367</v>
      </c>
      <c r="D104" s="108">
        <f aca="true" t="shared" si="43" ref="D104:I104">ROUND(D26+D23+D47+D75+D78-D57-D103+D92,1)</f>
        <v>0</v>
      </c>
      <c r="E104" s="108">
        <f t="shared" si="43"/>
        <v>0</v>
      </c>
      <c r="F104" s="108">
        <f t="shared" si="43"/>
        <v>0</v>
      </c>
      <c r="G104" s="108">
        <f t="shared" si="43"/>
        <v>0</v>
      </c>
      <c r="H104" s="108">
        <f t="shared" si="43"/>
        <v>0</v>
      </c>
      <c r="I104" s="146">
        <f t="shared" si="43"/>
        <v>0</v>
      </c>
      <c r="J104" s="113"/>
      <c r="K104" s="113"/>
      <c r="L104" s="113"/>
      <c r="M104" s="113"/>
      <c r="N104" s="113"/>
      <c r="O104" s="113"/>
      <c r="P104" s="113"/>
    </row>
    <row r="105" spans="2:16" ht="27.75" customHeight="1">
      <c r="B105" s="133" t="s">
        <v>368</v>
      </c>
      <c r="C105" s="134" t="s">
        <v>267</v>
      </c>
      <c r="D105" s="114">
        <f aca="true" t="shared" si="44" ref="D105:I105">ROUND(+D106+D115+D130+D145+D146,1)</f>
        <v>8027310</v>
      </c>
      <c r="E105" s="114">
        <f t="shared" si="44"/>
        <v>8027310</v>
      </c>
      <c r="F105" s="114">
        <f t="shared" si="44"/>
        <v>0</v>
      </c>
      <c r="G105" s="114">
        <f t="shared" si="44"/>
        <v>0</v>
      </c>
      <c r="H105" s="114">
        <f t="shared" si="44"/>
        <v>0</v>
      </c>
      <c r="I105" s="128">
        <f t="shared" si="44"/>
        <v>0</v>
      </c>
      <c r="J105" s="113"/>
      <c r="K105" s="113"/>
      <c r="L105" s="113"/>
      <c r="M105" s="113"/>
      <c r="N105" s="113"/>
      <c r="O105" s="113"/>
      <c r="P105" s="113"/>
    </row>
    <row r="106" spans="2:16" ht="21" customHeight="1">
      <c r="B106" s="133" t="s">
        <v>454</v>
      </c>
      <c r="C106" s="158" t="s">
        <v>268</v>
      </c>
      <c r="D106" s="108">
        <f aca="true" t="shared" si="45" ref="D106:I106">+D107+D108+D109+D110+D111</f>
        <v>5870430</v>
      </c>
      <c r="E106" s="108">
        <f t="shared" si="45"/>
        <v>5870430</v>
      </c>
      <c r="F106" s="108">
        <f t="shared" si="45"/>
        <v>0</v>
      </c>
      <c r="G106" s="108">
        <f t="shared" si="45"/>
        <v>0</v>
      </c>
      <c r="H106" s="108">
        <f t="shared" si="45"/>
        <v>0</v>
      </c>
      <c r="I106" s="146">
        <f t="shared" si="45"/>
        <v>0</v>
      </c>
      <c r="J106" s="113"/>
      <c r="K106" s="113"/>
      <c r="L106" s="113"/>
      <c r="M106" s="113"/>
      <c r="N106" s="113"/>
      <c r="O106" s="113"/>
      <c r="P106" s="113"/>
    </row>
    <row r="107" spans="2:16" ht="27.75" customHeight="1">
      <c r="B107" s="168" t="s">
        <v>269</v>
      </c>
      <c r="C107" s="158"/>
      <c r="D107" s="108">
        <f>E107+F107+G107+H107+I107</f>
        <v>5379330</v>
      </c>
      <c r="E107" s="109">
        <v>5379330</v>
      </c>
      <c r="F107" s="109"/>
      <c r="G107" s="109"/>
      <c r="H107" s="109"/>
      <c r="I107" s="127"/>
      <c r="J107" s="113"/>
      <c r="K107" s="113"/>
      <c r="L107" s="113"/>
      <c r="M107" s="113"/>
      <c r="N107" s="113"/>
      <c r="O107" s="113"/>
      <c r="P107" s="113"/>
    </row>
    <row r="108" spans="2:16" s="216" customFormat="1" ht="43.5" customHeight="1">
      <c r="B108" s="243" t="s">
        <v>430</v>
      </c>
      <c r="C108" s="211"/>
      <c r="D108" s="212">
        <f>E108+F108+G108+H108+I108</f>
        <v>79590</v>
      </c>
      <c r="E108" s="213">
        <v>79590</v>
      </c>
      <c r="F108" s="213"/>
      <c r="G108" s="213"/>
      <c r="H108" s="213"/>
      <c r="I108" s="214"/>
      <c r="J108" s="215"/>
      <c r="K108" s="215"/>
      <c r="L108" s="215"/>
      <c r="M108" s="215"/>
      <c r="N108" s="215"/>
      <c r="O108" s="215"/>
      <c r="P108" s="215"/>
    </row>
    <row r="109" spans="2:16" s="216" customFormat="1" ht="29.25" customHeight="1">
      <c r="B109" s="236" t="s">
        <v>270</v>
      </c>
      <c r="C109" s="211"/>
      <c r="D109" s="212">
        <f>E109+F109+G109+H109+I109</f>
        <v>0</v>
      </c>
      <c r="E109" s="213"/>
      <c r="F109" s="213"/>
      <c r="G109" s="213"/>
      <c r="H109" s="213"/>
      <c r="I109" s="214"/>
      <c r="J109" s="215"/>
      <c r="K109" s="215"/>
      <c r="L109" s="215"/>
      <c r="M109" s="215"/>
      <c r="N109" s="215"/>
      <c r="O109" s="215"/>
      <c r="P109" s="215"/>
    </row>
    <row r="110" spans="2:16" ht="26.25" customHeight="1">
      <c r="B110" s="168" t="s">
        <v>369</v>
      </c>
      <c r="C110" s="158"/>
      <c r="D110" s="108">
        <f>E110+F110+G110+H110+I110</f>
        <v>0</v>
      </c>
      <c r="E110" s="109"/>
      <c r="F110" s="109"/>
      <c r="G110" s="109"/>
      <c r="H110" s="109"/>
      <c r="I110" s="127"/>
      <c r="J110" s="113"/>
      <c r="K110" s="113"/>
      <c r="L110" s="113"/>
      <c r="M110" s="113"/>
      <c r="N110" s="113"/>
      <c r="O110" s="113"/>
      <c r="P110" s="113"/>
    </row>
    <row r="111" spans="2:16" ht="26.25" customHeight="1">
      <c r="B111" s="168" t="s">
        <v>395</v>
      </c>
      <c r="C111" s="203"/>
      <c r="D111" s="203">
        <f aca="true" t="shared" si="46" ref="D111:I111">D112+D113+D114</f>
        <v>411510</v>
      </c>
      <c r="E111" s="203">
        <f>E112+E113+E114</f>
        <v>411510</v>
      </c>
      <c r="F111" s="203">
        <f>F112+F113+F114</f>
        <v>0</v>
      </c>
      <c r="G111" s="203">
        <f t="shared" si="46"/>
        <v>0</v>
      </c>
      <c r="H111" s="203">
        <f t="shared" si="46"/>
        <v>0</v>
      </c>
      <c r="I111" s="205">
        <f t="shared" si="46"/>
        <v>0</v>
      </c>
      <c r="J111" s="113"/>
      <c r="K111" s="113"/>
      <c r="L111" s="113"/>
      <c r="M111" s="113"/>
      <c r="N111" s="113"/>
      <c r="O111" s="113"/>
      <c r="P111" s="113"/>
    </row>
    <row r="112" spans="2:16" ht="26.25" customHeight="1">
      <c r="B112" s="168" t="s">
        <v>396</v>
      </c>
      <c r="C112" s="158"/>
      <c r="D112" s="108">
        <f>E112+F112+G112+H112+I112</f>
        <v>378770</v>
      </c>
      <c r="E112" s="109">
        <v>378770</v>
      </c>
      <c r="F112" s="109"/>
      <c r="G112" s="109"/>
      <c r="H112" s="109"/>
      <c r="I112" s="127"/>
      <c r="J112" s="113"/>
      <c r="K112" s="113"/>
      <c r="L112" s="113"/>
      <c r="M112" s="113"/>
      <c r="N112" s="113"/>
      <c r="O112" s="113"/>
      <c r="P112" s="113"/>
    </row>
    <row r="113" spans="2:16" ht="63.75" customHeight="1">
      <c r="B113" s="168" t="s">
        <v>397</v>
      </c>
      <c r="C113" s="158"/>
      <c r="D113" s="108">
        <f>E113+F113+G113+H113+I113</f>
        <v>12510</v>
      </c>
      <c r="E113" s="109">
        <v>12510</v>
      </c>
      <c r="F113" s="109"/>
      <c r="G113" s="109"/>
      <c r="H113" s="109"/>
      <c r="I113" s="127"/>
      <c r="J113" s="113"/>
      <c r="K113" s="113"/>
      <c r="L113" s="113"/>
      <c r="M113" s="113"/>
      <c r="N113" s="113"/>
      <c r="O113" s="113"/>
      <c r="P113" s="113"/>
    </row>
    <row r="114" spans="2:16" ht="63.75" customHeight="1">
      <c r="B114" s="168" t="s">
        <v>398</v>
      </c>
      <c r="C114" s="158"/>
      <c r="D114" s="108">
        <f>E114+F114+G114+H114+I114</f>
        <v>20230</v>
      </c>
      <c r="E114" s="109">
        <v>20230</v>
      </c>
      <c r="F114" s="109"/>
      <c r="G114" s="109"/>
      <c r="H114" s="109"/>
      <c r="I114" s="127"/>
      <c r="J114" s="113"/>
      <c r="K114" s="113"/>
      <c r="L114" s="113"/>
      <c r="M114" s="113"/>
      <c r="N114" s="113"/>
      <c r="O114" s="113"/>
      <c r="P114" s="113"/>
    </row>
    <row r="115" spans="2:16" ht="30" customHeight="1">
      <c r="B115" s="133" t="s">
        <v>370</v>
      </c>
      <c r="C115" s="158" t="s">
        <v>271</v>
      </c>
      <c r="D115" s="108">
        <f aca="true" t="shared" si="47" ref="D115:I115">+D116+D117+D118+D119+D120+D121+D122+D123+D124</f>
        <v>1411130</v>
      </c>
      <c r="E115" s="108">
        <f t="shared" si="47"/>
        <v>1411130</v>
      </c>
      <c r="F115" s="108">
        <f t="shared" si="47"/>
        <v>0</v>
      </c>
      <c r="G115" s="108">
        <f t="shared" si="47"/>
        <v>0</v>
      </c>
      <c r="H115" s="108">
        <f t="shared" si="47"/>
        <v>0</v>
      </c>
      <c r="I115" s="146">
        <f t="shared" si="47"/>
        <v>0</v>
      </c>
      <c r="J115" s="113"/>
      <c r="K115" s="113"/>
      <c r="L115" s="113"/>
      <c r="M115" s="113"/>
      <c r="N115" s="113"/>
      <c r="O115" s="113"/>
      <c r="P115" s="113"/>
    </row>
    <row r="116" spans="2:16" ht="17.25" customHeight="1">
      <c r="B116" s="168" t="s">
        <v>371</v>
      </c>
      <c r="C116" s="158"/>
      <c r="D116" s="124">
        <f aca="true" t="shared" si="48" ref="D116:D123">E116+F116+G116+H116+I116</f>
        <v>112670</v>
      </c>
      <c r="E116" s="177">
        <v>112670</v>
      </c>
      <c r="F116" s="177"/>
      <c r="G116" s="177"/>
      <c r="H116" s="177"/>
      <c r="I116" s="178"/>
      <c r="J116" s="106"/>
      <c r="K116" s="106"/>
      <c r="L116" s="106"/>
      <c r="M116" s="106"/>
      <c r="N116" s="106"/>
      <c r="O116" s="106"/>
      <c r="P116" s="106"/>
    </row>
    <row r="117" spans="2:16" s="159" customFormat="1" ht="17.25" customHeight="1">
      <c r="B117" s="168" t="s">
        <v>372</v>
      </c>
      <c r="C117" s="158"/>
      <c r="D117" s="124">
        <f t="shared" si="48"/>
        <v>0</v>
      </c>
      <c r="E117" s="179"/>
      <c r="F117" s="179"/>
      <c r="G117" s="179"/>
      <c r="H117" s="179"/>
      <c r="I117" s="180"/>
      <c r="J117" s="162"/>
      <c r="K117" s="162"/>
      <c r="L117" s="162"/>
      <c r="M117" s="162"/>
      <c r="N117" s="162"/>
      <c r="O117" s="162"/>
      <c r="P117" s="162"/>
    </row>
    <row r="118" spans="2:16" ht="17.25" customHeight="1">
      <c r="B118" s="168" t="s">
        <v>373</v>
      </c>
      <c r="C118" s="158"/>
      <c r="D118" s="124">
        <f t="shared" si="48"/>
        <v>23410</v>
      </c>
      <c r="E118" s="109">
        <v>23410</v>
      </c>
      <c r="F118" s="109"/>
      <c r="G118" s="109"/>
      <c r="H118" s="109"/>
      <c r="I118" s="127"/>
      <c r="J118" s="113"/>
      <c r="K118" s="113"/>
      <c r="L118" s="113"/>
      <c r="M118" s="113"/>
      <c r="N118" s="113"/>
      <c r="O118" s="113"/>
      <c r="P118" s="113"/>
    </row>
    <row r="119" spans="2:16" ht="17.25" customHeight="1">
      <c r="B119" s="168" t="s">
        <v>319</v>
      </c>
      <c r="C119" s="158"/>
      <c r="D119" s="124">
        <f t="shared" si="48"/>
        <v>450100</v>
      </c>
      <c r="E119" s="109">
        <v>450100</v>
      </c>
      <c r="F119" s="109"/>
      <c r="G119" s="109"/>
      <c r="H119" s="109"/>
      <c r="I119" s="127"/>
      <c r="J119" s="113"/>
      <c r="K119" s="113"/>
      <c r="L119" s="113"/>
      <c r="M119" s="113"/>
      <c r="N119" s="113"/>
      <c r="O119" s="113"/>
      <c r="P119" s="113"/>
    </row>
    <row r="120" spans="2:16" ht="17.25" customHeight="1">
      <c r="B120" s="168" t="s">
        <v>272</v>
      </c>
      <c r="C120" s="158"/>
      <c r="D120" s="124">
        <f t="shared" si="48"/>
        <v>0</v>
      </c>
      <c r="E120" s="109"/>
      <c r="F120" s="109"/>
      <c r="G120" s="109"/>
      <c r="H120" s="109"/>
      <c r="I120" s="127"/>
      <c r="J120" s="113"/>
      <c r="K120" s="113"/>
      <c r="L120" s="113"/>
      <c r="M120" s="113"/>
      <c r="N120" s="113"/>
      <c r="O120" s="113"/>
      <c r="P120" s="113"/>
    </row>
    <row r="121" spans="2:16" ht="28.5" customHeight="1">
      <c r="B121" s="168" t="s">
        <v>273</v>
      </c>
      <c r="C121" s="158"/>
      <c r="D121" s="124">
        <f t="shared" si="48"/>
        <v>5120</v>
      </c>
      <c r="E121" s="179">
        <v>5120</v>
      </c>
      <c r="F121" s="179"/>
      <c r="G121" s="179"/>
      <c r="H121" s="179"/>
      <c r="I121" s="180"/>
      <c r="J121" s="113"/>
      <c r="K121" s="113"/>
      <c r="L121" s="113"/>
      <c r="M121" s="113"/>
      <c r="N121" s="113"/>
      <c r="O121" s="113"/>
      <c r="P121" s="113"/>
    </row>
    <row r="122" spans="2:16" ht="17.25" customHeight="1">
      <c r="B122" s="168" t="s">
        <v>374</v>
      </c>
      <c r="C122" s="158"/>
      <c r="D122" s="124">
        <f t="shared" si="48"/>
        <v>381990</v>
      </c>
      <c r="E122" s="109">
        <v>381990</v>
      </c>
      <c r="F122" s="109"/>
      <c r="G122" s="109"/>
      <c r="H122" s="109"/>
      <c r="I122" s="127"/>
      <c r="J122" s="113"/>
      <c r="K122" s="113"/>
      <c r="L122" s="113"/>
      <c r="M122" s="113"/>
      <c r="N122" s="113"/>
      <c r="O122" s="113"/>
      <c r="P122" s="113"/>
    </row>
    <row r="123" spans="2:16" ht="17.25" customHeight="1">
      <c r="B123" s="168" t="s">
        <v>375</v>
      </c>
      <c r="C123" s="158"/>
      <c r="D123" s="124">
        <f t="shared" si="48"/>
        <v>0</v>
      </c>
      <c r="E123" s="109"/>
      <c r="F123" s="109"/>
      <c r="G123" s="109"/>
      <c r="H123" s="109"/>
      <c r="I123" s="127"/>
      <c r="J123" s="113"/>
      <c r="K123" s="113"/>
      <c r="L123" s="113"/>
      <c r="M123" s="113"/>
      <c r="N123" s="113"/>
      <c r="O123" s="113"/>
      <c r="P123" s="113"/>
    </row>
    <row r="124" spans="2:16" s="170" customFormat="1" ht="29.25" customHeight="1">
      <c r="B124" s="207" t="s">
        <v>391</v>
      </c>
      <c r="C124" s="158"/>
      <c r="D124" s="108">
        <f aca="true" t="shared" si="49" ref="D124:I124">D125+D126+D127+D128+D129</f>
        <v>437840</v>
      </c>
      <c r="E124" s="108">
        <f t="shared" si="49"/>
        <v>437840</v>
      </c>
      <c r="F124" s="108">
        <f t="shared" si="49"/>
        <v>0</v>
      </c>
      <c r="G124" s="108">
        <f t="shared" si="49"/>
        <v>0</v>
      </c>
      <c r="H124" s="108">
        <f t="shared" si="49"/>
        <v>0</v>
      </c>
      <c r="I124" s="146">
        <f t="shared" si="49"/>
        <v>0</v>
      </c>
      <c r="J124" s="169"/>
      <c r="K124" s="169"/>
      <c r="L124" s="169"/>
      <c r="M124" s="169"/>
      <c r="N124" s="169"/>
      <c r="O124" s="169"/>
      <c r="P124" s="169"/>
    </row>
    <row r="125" spans="2:16" ht="31.5" customHeight="1">
      <c r="B125" s="206" t="s">
        <v>392</v>
      </c>
      <c r="C125" s="158"/>
      <c r="D125" s="108">
        <f>E125+F125+G125+H125+I125</f>
        <v>437840</v>
      </c>
      <c r="E125" s="109">
        <v>437840</v>
      </c>
      <c r="F125" s="109"/>
      <c r="G125" s="109"/>
      <c r="H125" s="109"/>
      <c r="I125" s="127"/>
      <c r="J125" s="113"/>
      <c r="K125" s="113"/>
      <c r="L125" s="113"/>
      <c r="M125" s="113"/>
      <c r="N125" s="113"/>
      <c r="O125" s="113"/>
      <c r="P125" s="113"/>
    </row>
    <row r="126" spans="2:16" ht="31.5" customHeight="1">
      <c r="B126" s="206" t="s">
        <v>431</v>
      </c>
      <c r="C126" s="158"/>
      <c r="D126" s="108">
        <f>E126+F126+G126+H126+I126</f>
        <v>0</v>
      </c>
      <c r="E126" s="109"/>
      <c r="F126" s="109"/>
      <c r="G126" s="109"/>
      <c r="H126" s="109"/>
      <c r="I126" s="127"/>
      <c r="J126" s="113"/>
      <c r="K126" s="113"/>
      <c r="L126" s="113"/>
      <c r="M126" s="113"/>
      <c r="N126" s="113"/>
      <c r="O126" s="113"/>
      <c r="P126" s="113"/>
    </row>
    <row r="127" spans="2:16" ht="31.5" customHeight="1">
      <c r="B127" s="244" t="s">
        <v>432</v>
      </c>
      <c r="C127" s="158"/>
      <c r="D127" s="108">
        <f>E127+F127+G127+H127+I127</f>
        <v>0</v>
      </c>
      <c r="E127" s="109"/>
      <c r="F127" s="109"/>
      <c r="G127" s="109"/>
      <c r="H127" s="109"/>
      <c r="I127" s="127"/>
      <c r="J127" s="113"/>
      <c r="K127" s="113"/>
      <c r="L127" s="113"/>
      <c r="M127" s="113"/>
      <c r="N127" s="113"/>
      <c r="O127" s="113"/>
      <c r="P127" s="113"/>
    </row>
    <row r="128" spans="2:16" ht="31.5" customHeight="1">
      <c r="B128" s="206" t="s">
        <v>443</v>
      </c>
      <c r="C128" s="158"/>
      <c r="D128" s="108">
        <f>E128+F128+G128+H128+I128</f>
        <v>0</v>
      </c>
      <c r="E128" s="109"/>
      <c r="F128" s="109"/>
      <c r="G128" s="109"/>
      <c r="H128" s="109"/>
      <c r="I128" s="127"/>
      <c r="J128" s="113"/>
      <c r="K128" s="113"/>
      <c r="L128" s="113"/>
      <c r="M128" s="113"/>
      <c r="N128" s="113"/>
      <c r="O128" s="113"/>
      <c r="P128" s="113"/>
    </row>
    <row r="129" spans="2:16" ht="31.5" customHeight="1">
      <c r="B129" s="244" t="s">
        <v>433</v>
      </c>
      <c r="C129" s="158"/>
      <c r="D129" s="108">
        <f>E129+F129+G129+H129+I129</f>
        <v>0</v>
      </c>
      <c r="E129" s="109"/>
      <c r="F129" s="109"/>
      <c r="G129" s="109"/>
      <c r="H129" s="109"/>
      <c r="I129" s="127"/>
      <c r="J129" s="113"/>
      <c r="K129" s="113"/>
      <c r="L129" s="113"/>
      <c r="M129" s="113"/>
      <c r="N129" s="113"/>
      <c r="O129" s="113"/>
      <c r="P129" s="113"/>
    </row>
    <row r="130" spans="2:16" ht="23.25" customHeight="1">
      <c r="B130" s="133" t="s">
        <v>316</v>
      </c>
      <c r="C130" s="158" t="s">
        <v>274</v>
      </c>
      <c r="D130" s="108">
        <f aca="true" t="shared" si="50" ref="D130:I130">+D131+D132+D133+D134+D135+D136+D137+D138+D139+D140</f>
        <v>41930</v>
      </c>
      <c r="E130" s="108">
        <f t="shared" si="50"/>
        <v>41930</v>
      </c>
      <c r="F130" s="108">
        <f t="shared" si="50"/>
        <v>0</v>
      </c>
      <c r="G130" s="108">
        <f t="shared" si="50"/>
        <v>0</v>
      </c>
      <c r="H130" s="108">
        <f t="shared" si="50"/>
        <v>0</v>
      </c>
      <c r="I130" s="146">
        <f t="shared" si="50"/>
        <v>0</v>
      </c>
      <c r="J130" s="113"/>
      <c r="K130" s="113"/>
      <c r="L130" s="113"/>
      <c r="M130" s="113"/>
      <c r="N130" s="113"/>
      <c r="O130" s="113"/>
      <c r="P130" s="113"/>
    </row>
    <row r="131" spans="2:16" s="170" customFormat="1" ht="26.25" customHeight="1">
      <c r="B131" s="168" t="s">
        <v>319</v>
      </c>
      <c r="C131" s="158"/>
      <c r="D131" s="123">
        <f>E131+F131+G131+H131+I131</f>
        <v>31960</v>
      </c>
      <c r="E131" s="117">
        <v>31960</v>
      </c>
      <c r="F131" s="117"/>
      <c r="G131" s="117"/>
      <c r="H131" s="117"/>
      <c r="I131" s="147"/>
      <c r="J131" s="169"/>
      <c r="K131" s="169"/>
      <c r="L131" s="169"/>
      <c r="M131" s="169"/>
      <c r="N131" s="169"/>
      <c r="O131" s="169"/>
      <c r="P131" s="169"/>
    </row>
    <row r="132" spans="2:16" ht="48.75" customHeight="1">
      <c r="B132" s="168" t="s">
        <v>434</v>
      </c>
      <c r="C132" s="158"/>
      <c r="D132" s="123">
        <f aca="true" t="shared" si="51" ref="D132:D139">E132+F132+G132+H132+I132</f>
        <v>5940</v>
      </c>
      <c r="E132" s="109">
        <v>5940</v>
      </c>
      <c r="F132" s="109"/>
      <c r="G132" s="109"/>
      <c r="H132" s="109"/>
      <c r="I132" s="127"/>
      <c r="J132" s="113"/>
      <c r="K132" s="113"/>
      <c r="L132" s="113"/>
      <c r="M132" s="113"/>
      <c r="N132" s="113"/>
      <c r="O132" s="113"/>
      <c r="P132" s="113"/>
    </row>
    <row r="133" spans="2:16" ht="33.75" customHeight="1">
      <c r="B133" s="168" t="s">
        <v>376</v>
      </c>
      <c r="C133" s="158"/>
      <c r="D133" s="123">
        <f t="shared" si="51"/>
        <v>4030</v>
      </c>
      <c r="E133" s="109">
        <v>4030</v>
      </c>
      <c r="F133" s="109"/>
      <c r="G133" s="109"/>
      <c r="H133" s="109"/>
      <c r="I133" s="127"/>
      <c r="J133" s="113"/>
      <c r="K133" s="113"/>
      <c r="L133" s="113"/>
      <c r="M133" s="113"/>
      <c r="N133" s="113"/>
      <c r="O133" s="113"/>
      <c r="P133" s="113"/>
    </row>
    <row r="134" spans="2:16" ht="29.25" customHeight="1">
      <c r="B134" s="168" t="s">
        <v>377</v>
      </c>
      <c r="C134" s="158"/>
      <c r="D134" s="123">
        <f t="shared" si="51"/>
        <v>0</v>
      </c>
      <c r="E134" s="109"/>
      <c r="F134" s="109"/>
      <c r="G134" s="109"/>
      <c r="H134" s="109"/>
      <c r="I134" s="127"/>
      <c r="J134" s="113"/>
      <c r="K134" s="113"/>
      <c r="L134" s="113"/>
      <c r="M134" s="113"/>
      <c r="N134" s="113"/>
      <c r="O134" s="113"/>
      <c r="P134" s="113"/>
    </row>
    <row r="135" spans="2:16" s="170" customFormat="1" ht="33" customHeight="1">
      <c r="B135" s="168" t="s">
        <v>378</v>
      </c>
      <c r="C135" s="158"/>
      <c r="D135" s="123">
        <f t="shared" si="51"/>
        <v>0</v>
      </c>
      <c r="E135" s="117"/>
      <c r="F135" s="117"/>
      <c r="G135" s="117"/>
      <c r="H135" s="117"/>
      <c r="I135" s="147"/>
      <c r="J135" s="169"/>
      <c r="K135" s="169"/>
      <c r="L135" s="169"/>
      <c r="M135" s="169"/>
      <c r="N135" s="169"/>
      <c r="O135" s="169"/>
      <c r="P135" s="169"/>
    </row>
    <row r="136" spans="2:16" ht="17.25" customHeight="1">
      <c r="B136" s="168" t="s">
        <v>435</v>
      </c>
      <c r="C136" s="158"/>
      <c r="D136" s="123">
        <f t="shared" si="51"/>
        <v>0</v>
      </c>
      <c r="E136" s="109"/>
      <c r="F136" s="109"/>
      <c r="G136" s="109"/>
      <c r="H136" s="109"/>
      <c r="I136" s="127"/>
      <c r="J136" s="113"/>
      <c r="K136" s="113"/>
      <c r="L136" s="113"/>
      <c r="M136" s="113"/>
      <c r="N136" s="113"/>
      <c r="O136" s="113"/>
      <c r="P136" s="113"/>
    </row>
    <row r="137" spans="2:16" ht="17.25" customHeight="1">
      <c r="B137" s="168" t="s">
        <v>379</v>
      </c>
      <c r="C137" s="158"/>
      <c r="D137" s="123">
        <f t="shared" si="51"/>
        <v>0</v>
      </c>
      <c r="E137" s="109"/>
      <c r="F137" s="109"/>
      <c r="G137" s="109"/>
      <c r="H137" s="109"/>
      <c r="I137" s="127"/>
      <c r="J137" s="113"/>
      <c r="K137" s="113"/>
      <c r="L137" s="113"/>
      <c r="M137" s="113"/>
      <c r="N137" s="113"/>
      <c r="O137" s="113"/>
      <c r="P137" s="113"/>
    </row>
    <row r="138" spans="2:16" ht="17.25" customHeight="1">
      <c r="B138" s="168" t="s">
        <v>380</v>
      </c>
      <c r="C138" s="158"/>
      <c r="D138" s="123">
        <f t="shared" si="51"/>
        <v>0</v>
      </c>
      <c r="E138" s="109"/>
      <c r="F138" s="109"/>
      <c r="G138" s="109"/>
      <c r="H138" s="109"/>
      <c r="I138" s="127"/>
      <c r="J138" s="113"/>
      <c r="K138" s="113"/>
      <c r="L138" s="113"/>
      <c r="M138" s="113"/>
      <c r="N138" s="113"/>
      <c r="O138" s="113"/>
      <c r="P138" s="113"/>
    </row>
    <row r="139" spans="2:16" s="170" customFormat="1" ht="47.25" customHeight="1">
      <c r="B139" s="168" t="s">
        <v>444</v>
      </c>
      <c r="C139" s="158"/>
      <c r="D139" s="123">
        <f t="shared" si="51"/>
        <v>0</v>
      </c>
      <c r="E139" s="117"/>
      <c r="F139" s="117"/>
      <c r="G139" s="117"/>
      <c r="H139" s="117"/>
      <c r="I139" s="147"/>
      <c r="J139" s="169"/>
      <c r="K139" s="169"/>
      <c r="L139" s="169"/>
      <c r="M139" s="169"/>
      <c r="N139" s="169"/>
      <c r="O139" s="169"/>
      <c r="P139" s="169"/>
    </row>
    <row r="140" spans="2:16" ht="27" customHeight="1">
      <c r="B140" s="208" t="s">
        <v>320</v>
      </c>
      <c r="C140" s="158"/>
      <c r="D140" s="108">
        <f aca="true" t="shared" si="52" ref="D140:I140">+D141+D142+D143+D144</f>
        <v>0</v>
      </c>
      <c r="E140" s="108">
        <f t="shared" si="52"/>
        <v>0</v>
      </c>
      <c r="F140" s="108">
        <f t="shared" si="52"/>
        <v>0</v>
      </c>
      <c r="G140" s="108">
        <f t="shared" si="52"/>
        <v>0</v>
      </c>
      <c r="H140" s="108">
        <f t="shared" si="52"/>
        <v>0</v>
      </c>
      <c r="I140" s="146">
        <f t="shared" si="52"/>
        <v>0</v>
      </c>
      <c r="J140" s="113"/>
      <c r="K140" s="113"/>
      <c r="L140" s="113"/>
      <c r="M140" s="113"/>
      <c r="N140" s="113"/>
      <c r="O140" s="113"/>
      <c r="P140" s="113"/>
    </row>
    <row r="141" spans="2:16" ht="21.75" customHeight="1">
      <c r="B141" s="168" t="s">
        <v>321</v>
      </c>
      <c r="C141" s="158"/>
      <c r="D141" s="124">
        <f aca="true" t="shared" si="53" ref="D141:D146">E141+F141+G141+H141+I141</f>
        <v>0</v>
      </c>
      <c r="E141" s="177"/>
      <c r="F141" s="177"/>
      <c r="G141" s="177"/>
      <c r="H141" s="177"/>
      <c r="I141" s="178"/>
      <c r="J141" s="106"/>
      <c r="K141" s="106"/>
      <c r="L141" s="106"/>
      <c r="M141" s="106"/>
      <c r="N141" s="106"/>
      <c r="O141" s="106"/>
      <c r="P141" s="106"/>
    </row>
    <row r="142" spans="2:16" s="170" customFormat="1" ht="29.25" customHeight="1">
      <c r="B142" s="168" t="s">
        <v>322</v>
      </c>
      <c r="C142" s="158"/>
      <c r="D142" s="124">
        <f t="shared" si="53"/>
        <v>0</v>
      </c>
      <c r="E142" s="117"/>
      <c r="F142" s="117"/>
      <c r="G142" s="117"/>
      <c r="H142" s="117"/>
      <c r="I142" s="147"/>
      <c r="J142" s="169"/>
      <c r="K142" s="169"/>
      <c r="L142" s="169"/>
      <c r="M142" s="169"/>
      <c r="N142" s="169"/>
      <c r="O142" s="169"/>
      <c r="P142" s="169"/>
    </row>
    <row r="143" spans="2:16" ht="27" customHeight="1">
      <c r="B143" s="168" t="s">
        <v>323</v>
      </c>
      <c r="C143" s="158"/>
      <c r="D143" s="124">
        <f t="shared" si="53"/>
        <v>0</v>
      </c>
      <c r="E143" s="109"/>
      <c r="F143" s="109"/>
      <c r="G143" s="109"/>
      <c r="H143" s="109"/>
      <c r="I143" s="127"/>
      <c r="J143" s="113"/>
      <c r="K143" s="113"/>
      <c r="L143" s="113"/>
      <c r="M143" s="113"/>
      <c r="N143" s="113"/>
      <c r="O143" s="113"/>
      <c r="P143" s="113"/>
    </row>
    <row r="144" spans="2:16" ht="27.75" customHeight="1">
      <c r="B144" s="168" t="s">
        <v>324</v>
      </c>
      <c r="C144" s="158"/>
      <c r="D144" s="124">
        <f t="shared" si="53"/>
        <v>0</v>
      </c>
      <c r="E144" s="109"/>
      <c r="F144" s="109"/>
      <c r="G144" s="109"/>
      <c r="H144" s="109"/>
      <c r="I144" s="127"/>
      <c r="J144" s="113"/>
      <c r="K144" s="113"/>
      <c r="L144" s="113"/>
      <c r="M144" s="113"/>
      <c r="N144" s="113"/>
      <c r="O144" s="113"/>
      <c r="P144" s="113"/>
    </row>
    <row r="145" spans="2:16" ht="21.75" customHeight="1">
      <c r="B145" s="133" t="s">
        <v>275</v>
      </c>
      <c r="C145" s="158" t="s">
        <v>276</v>
      </c>
      <c r="D145" s="124">
        <f t="shared" si="53"/>
        <v>467480</v>
      </c>
      <c r="E145" s="109">
        <v>467480</v>
      </c>
      <c r="F145" s="109"/>
      <c r="G145" s="109"/>
      <c r="H145" s="109"/>
      <c r="I145" s="127"/>
      <c r="J145" s="113"/>
      <c r="K145" s="113"/>
      <c r="L145" s="113"/>
      <c r="M145" s="113"/>
      <c r="N145" s="113"/>
      <c r="O145" s="113"/>
      <c r="P145" s="113"/>
    </row>
    <row r="146" spans="2:16" ht="21.75" customHeight="1">
      <c r="B146" s="133" t="s">
        <v>277</v>
      </c>
      <c r="C146" s="158" t="s">
        <v>278</v>
      </c>
      <c r="D146" s="124">
        <f t="shared" si="53"/>
        <v>236340</v>
      </c>
      <c r="E146" s="109">
        <v>236340</v>
      </c>
      <c r="F146" s="109"/>
      <c r="G146" s="109"/>
      <c r="H146" s="109"/>
      <c r="I146" s="127"/>
      <c r="J146" s="113"/>
      <c r="K146" s="113"/>
      <c r="L146" s="113"/>
      <c r="M146" s="113"/>
      <c r="N146" s="113"/>
      <c r="O146" s="113"/>
      <c r="P146" s="113"/>
    </row>
    <row r="147" spans="2:16" ht="23.25" customHeight="1">
      <c r="B147" s="133" t="s">
        <v>318</v>
      </c>
      <c r="C147" s="134" t="s">
        <v>279</v>
      </c>
      <c r="D147" s="114">
        <f aca="true" t="shared" si="54" ref="D147:I147">ROUND(+D148+D155+D158+D161+D167,1)</f>
        <v>252550</v>
      </c>
      <c r="E147" s="114">
        <f t="shared" si="54"/>
        <v>252550</v>
      </c>
      <c r="F147" s="114">
        <f t="shared" si="54"/>
        <v>0</v>
      </c>
      <c r="G147" s="114">
        <f t="shared" si="54"/>
        <v>0</v>
      </c>
      <c r="H147" s="114">
        <f t="shared" si="54"/>
        <v>0</v>
      </c>
      <c r="I147" s="128">
        <f t="shared" si="54"/>
        <v>0</v>
      </c>
      <c r="J147" s="113"/>
      <c r="K147" s="113"/>
      <c r="L147" s="113"/>
      <c r="M147" s="113"/>
      <c r="N147" s="113"/>
      <c r="O147" s="113"/>
      <c r="P147" s="113"/>
    </row>
    <row r="148" spans="2:16" ht="21" customHeight="1">
      <c r="B148" s="133" t="s">
        <v>280</v>
      </c>
      <c r="C148" s="158" t="s">
        <v>281</v>
      </c>
      <c r="D148" s="108">
        <f aca="true" t="shared" si="55" ref="D148:I148">+D149+D150+D151+D152+D153+D154</f>
        <v>252550</v>
      </c>
      <c r="E148" s="108">
        <f t="shared" si="55"/>
        <v>252550</v>
      </c>
      <c r="F148" s="108">
        <f t="shared" si="55"/>
        <v>0</v>
      </c>
      <c r="G148" s="108">
        <f t="shared" si="55"/>
        <v>0</v>
      </c>
      <c r="H148" s="108">
        <f t="shared" si="55"/>
        <v>0</v>
      </c>
      <c r="I148" s="108">
        <f t="shared" si="55"/>
        <v>0</v>
      </c>
      <c r="J148" s="113"/>
      <c r="K148" s="113"/>
      <c r="L148" s="113"/>
      <c r="M148" s="113"/>
      <c r="N148" s="113"/>
      <c r="O148" s="113"/>
      <c r="P148" s="113"/>
    </row>
    <row r="149" spans="2:16" ht="21.75" customHeight="1">
      <c r="B149" s="168" t="s">
        <v>269</v>
      </c>
      <c r="C149" s="158"/>
      <c r="D149" s="108">
        <f aca="true" t="shared" si="56" ref="D149:D154">E149+F149+G149+H149+I149</f>
        <v>0</v>
      </c>
      <c r="E149" s="109"/>
      <c r="F149" s="109"/>
      <c r="G149" s="109"/>
      <c r="H149" s="109"/>
      <c r="I149" s="127"/>
      <c r="J149" s="113"/>
      <c r="K149" s="113"/>
      <c r="L149" s="113"/>
      <c r="M149" s="113"/>
      <c r="N149" s="113"/>
      <c r="O149" s="113"/>
      <c r="P149" s="113"/>
    </row>
    <row r="150" spans="2:16" ht="20.25" customHeight="1">
      <c r="B150" s="168" t="s">
        <v>282</v>
      </c>
      <c r="C150" s="158"/>
      <c r="D150" s="108">
        <f t="shared" si="56"/>
        <v>192000</v>
      </c>
      <c r="E150" s="109">
        <v>192000</v>
      </c>
      <c r="F150" s="109"/>
      <c r="G150" s="109"/>
      <c r="H150" s="109"/>
      <c r="I150" s="127"/>
      <c r="J150" s="113"/>
      <c r="K150" s="113"/>
      <c r="L150" s="113"/>
      <c r="M150" s="113"/>
      <c r="N150" s="113"/>
      <c r="O150" s="113"/>
      <c r="P150" s="113"/>
    </row>
    <row r="151" spans="2:16" ht="48.75" customHeight="1">
      <c r="B151" s="168" t="s">
        <v>436</v>
      </c>
      <c r="C151" s="158"/>
      <c r="D151" s="108">
        <f t="shared" si="56"/>
        <v>9870</v>
      </c>
      <c r="E151" s="109">
        <v>9870</v>
      </c>
      <c r="F151" s="109"/>
      <c r="G151" s="109"/>
      <c r="H151" s="109"/>
      <c r="I151" s="127"/>
      <c r="J151" s="113"/>
      <c r="K151" s="113"/>
      <c r="L151" s="113"/>
      <c r="M151" s="113"/>
      <c r="N151" s="113"/>
      <c r="O151" s="113"/>
      <c r="P151" s="113"/>
    </row>
    <row r="152" spans="2:16" ht="48.75" customHeight="1">
      <c r="B152" s="257" t="s">
        <v>441</v>
      </c>
      <c r="C152" s="158"/>
      <c r="D152" s="108">
        <f t="shared" si="56"/>
        <v>5480</v>
      </c>
      <c r="E152" s="109">
        <v>5480</v>
      </c>
      <c r="F152" s="109"/>
      <c r="G152" s="109"/>
      <c r="H152" s="109"/>
      <c r="I152" s="127"/>
      <c r="J152" s="113"/>
      <c r="K152" s="113"/>
      <c r="L152" s="113"/>
      <c r="M152" s="113"/>
      <c r="N152" s="113"/>
      <c r="O152" s="113"/>
      <c r="P152" s="113"/>
    </row>
    <row r="153" spans="1:16" ht="48.75" customHeight="1">
      <c r="A153" s="91"/>
      <c r="B153" s="168" t="s">
        <v>450</v>
      </c>
      <c r="C153" s="158"/>
      <c r="D153" s="108">
        <f t="shared" si="56"/>
        <v>45200</v>
      </c>
      <c r="E153" s="109">
        <v>45200</v>
      </c>
      <c r="F153" s="109"/>
      <c r="G153" s="109"/>
      <c r="H153" s="109"/>
      <c r="I153" s="127"/>
      <c r="J153" s="113"/>
      <c r="K153" s="113"/>
      <c r="L153" s="113"/>
      <c r="M153" s="113"/>
      <c r="N153" s="113"/>
      <c r="O153" s="113"/>
      <c r="P153" s="113"/>
    </row>
    <row r="154" spans="1:16" ht="55.5" customHeight="1">
      <c r="A154" s="256"/>
      <c r="B154" s="168" t="s">
        <v>453</v>
      </c>
      <c r="C154" s="158"/>
      <c r="D154" s="108">
        <f t="shared" si="56"/>
        <v>0</v>
      </c>
      <c r="E154" s="109"/>
      <c r="F154" s="109"/>
      <c r="G154" s="109"/>
      <c r="H154" s="109"/>
      <c r="I154" s="127"/>
      <c r="J154" s="113"/>
      <c r="K154" s="113"/>
      <c r="L154" s="113"/>
      <c r="M154" s="113"/>
      <c r="N154" s="113"/>
      <c r="O154" s="113"/>
      <c r="P154" s="113"/>
    </row>
    <row r="155" spans="2:16" ht="20.25" customHeight="1">
      <c r="B155" s="133" t="s">
        <v>439</v>
      </c>
      <c r="C155" s="158" t="s">
        <v>283</v>
      </c>
      <c r="D155" s="116">
        <f aca="true" t="shared" si="57" ref="D155:I155">D156+D157</f>
        <v>0</v>
      </c>
      <c r="E155" s="116">
        <f t="shared" si="57"/>
        <v>0</v>
      </c>
      <c r="F155" s="116">
        <f t="shared" si="57"/>
        <v>0</v>
      </c>
      <c r="G155" s="116">
        <f t="shared" si="57"/>
        <v>0</v>
      </c>
      <c r="H155" s="116">
        <f t="shared" si="57"/>
        <v>0</v>
      </c>
      <c r="I155" s="129">
        <f t="shared" si="57"/>
        <v>0</v>
      </c>
      <c r="J155" s="113"/>
      <c r="K155" s="113"/>
      <c r="L155" s="113"/>
      <c r="M155" s="113"/>
      <c r="N155" s="113"/>
      <c r="O155" s="113"/>
      <c r="P155" s="113"/>
    </row>
    <row r="156" spans="2:16" ht="20.25" customHeight="1">
      <c r="B156" s="168" t="s">
        <v>269</v>
      </c>
      <c r="C156" s="158"/>
      <c r="D156" s="108">
        <f>E156+F156+G156+H156+I156</f>
        <v>0</v>
      </c>
      <c r="E156" s="109"/>
      <c r="F156" s="109"/>
      <c r="G156" s="109"/>
      <c r="H156" s="109"/>
      <c r="I156" s="127"/>
      <c r="J156" s="113"/>
      <c r="K156" s="113"/>
      <c r="L156" s="113"/>
      <c r="M156" s="113"/>
      <c r="N156" s="113"/>
      <c r="O156" s="113"/>
      <c r="P156" s="113"/>
    </row>
    <row r="157" spans="2:16" ht="33.75" customHeight="1">
      <c r="B157" s="210" t="s">
        <v>445</v>
      </c>
      <c r="C157" s="158"/>
      <c r="D157" s="108">
        <f>E157+F157+G157+H157+I157</f>
        <v>0</v>
      </c>
      <c r="E157" s="109"/>
      <c r="F157" s="109"/>
      <c r="G157" s="109"/>
      <c r="H157" s="109"/>
      <c r="I157" s="127"/>
      <c r="J157" s="113"/>
      <c r="K157" s="113"/>
      <c r="L157" s="113"/>
      <c r="M157" s="113"/>
      <c r="N157" s="113"/>
      <c r="O157" s="113"/>
      <c r="P157" s="113"/>
    </row>
    <row r="158" spans="2:16" s="170" customFormat="1" ht="21" customHeight="1">
      <c r="B158" s="133" t="s">
        <v>381</v>
      </c>
      <c r="C158" s="134" t="s">
        <v>284</v>
      </c>
      <c r="D158" s="116">
        <f aca="true" t="shared" si="58" ref="D158:I158">+D159+D160</f>
        <v>0</v>
      </c>
      <c r="E158" s="116">
        <f t="shared" si="58"/>
        <v>0</v>
      </c>
      <c r="F158" s="116">
        <f t="shared" si="58"/>
        <v>0</v>
      </c>
      <c r="G158" s="116">
        <f t="shared" si="58"/>
        <v>0</v>
      </c>
      <c r="H158" s="116">
        <f t="shared" si="58"/>
        <v>0</v>
      </c>
      <c r="I158" s="129">
        <f t="shared" si="58"/>
        <v>0</v>
      </c>
      <c r="J158" s="169"/>
      <c r="K158" s="169"/>
      <c r="L158" s="155"/>
      <c r="M158" s="155"/>
      <c r="N158" s="155"/>
      <c r="O158" s="155"/>
      <c r="P158" s="169"/>
    </row>
    <row r="159" spans="2:16" ht="17.25" customHeight="1">
      <c r="B159" s="168" t="s">
        <v>269</v>
      </c>
      <c r="C159" s="158"/>
      <c r="D159" s="108">
        <f>E159+F159+G159+H159+I159</f>
        <v>0</v>
      </c>
      <c r="E159" s="109"/>
      <c r="F159" s="109"/>
      <c r="G159" s="109"/>
      <c r="H159" s="109"/>
      <c r="I159" s="127"/>
      <c r="J159" s="169"/>
      <c r="K159" s="169"/>
      <c r="L159" s="156"/>
      <c r="M159" s="156"/>
      <c r="N159" s="156"/>
      <c r="O159" s="156"/>
      <c r="P159" s="169"/>
    </row>
    <row r="160" spans="2:16" ht="17.25" customHeight="1">
      <c r="B160" s="168" t="s">
        <v>270</v>
      </c>
      <c r="C160" s="158"/>
      <c r="D160" s="108">
        <f>E160+F160+G160+H160+I160</f>
        <v>0</v>
      </c>
      <c r="E160" s="109"/>
      <c r="F160" s="109"/>
      <c r="G160" s="109"/>
      <c r="H160" s="109"/>
      <c r="I160" s="127"/>
      <c r="J160" s="169"/>
      <c r="K160" s="169"/>
      <c r="L160" s="156"/>
      <c r="M160" s="156"/>
      <c r="N160" s="156"/>
      <c r="O160" s="156"/>
      <c r="P160" s="169"/>
    </row>
    <row r="161" spans="2:16" ht="27" customHeight="1">
      <c r="B161" s="133" t="s">
        <v>285</v>
      </c>
      <c r="C161" s="158" t="s">
        <v>286</v>
      </c>
      <c r="D161" s="114">
        <f aca="true" t="shared" si="59" ref="D161:I161">+D162+D163+D164+D166+D165</f>
        <v>0</v>
      </c>
      <c r="E161" s="114">
        <f t="shared" si="59"/>
        <v>0</v>
      </c>
      <c r="F161" s="114">
        <f t="shared" si="59"/>
        <v>0</v>
      </c>
      <c r="G161" s="114">
        <f t="shared" si="59"/>
        <v>0</v>
      </c>
      <c r="H161" s="114">
        <f t="shared" si="59"/>
        <v>0</v>
      </c>
      <c r="I161" s="128">
        <f t="shared" si="59"/>
        <v>0</v>
      </c>
      <c r="J161" s="169"/>
      <c r="K161" s="169"/>
      <c r="L161" s="169"/>
      <c r="M161" s="169"/>
      <c r="N161" s="169"/>
      <c r="O161" s="169"/>
      <c r="P161" s="169"/>
    </row>
    <row r="162" spans="2:16" ht="17.25" customHeight="1">
      <c r="B162" s="168" t="s">
        <v>269</v>
      </c>
      <c r="C162" s="158"/>
      <c r="D162" s="123">
        <f>E162+F162+G162+H162+I162</f>
        <v>0</v>
      </c>
      <c r="E162" s="179"/>
      <c r="F162" s="179"/>
      <c r="G162" s="179"/>
      <c r="H162" s="179"/>
      <c r="I162" s="180"/>
      <c r="J162" s="169"/>
      <c r="K162" s="169"/>
      <c r="L162" s="169"/>
      <c r="M162" s="169"/>
      <c r="N162" s="169"/>
      <c r="O162" s="169"/>
      <c r="P162" s="169"/>
    </row>
    <row r="163" spans="2:16" ht="34.5" customHeight="1">
      <c r="B163" s="168" t="s">
        <v>382</v>
      </c>
      <c r="C163" s="158"/>
      <c r="D163" s="123">
        <f>E163+F163+G163+H163+I163</f>
        <v>0</v>
      </c>
      <c r="E163" s="109"/>
      <c r="F163" s="109"/>
      <c r="G163" s="109"/>
      <c r="H163" s="109"/>
      <c r="I163" s="127"/>
      <c r="J163" s="169"/>
      <c r="K163" s="169"/>
      <c r="L163" s="169"/>
      <c r="M163" s="169"/>
      <c r="N163" s="169"/>
      <c r="O163" s="169"/>
      <c r="P163" s="169"/>
    </row>
    <row r="164" spans="2:16" ht="29.25" customHeight="1">
      <c r="B164" s="168" t="s">
        <v>383</v>
      </c>
      <c r="C164" s="158"/>
      <c r="D164" s="123">
        <f>E164+F164+G164+H164+I164</f>
        <v>0</v>
      </c>
      <c r="E164" s="177"/>
      <c r="F164" s="177"/>
      <c r="G164" s="177"/>
      <c r="H164" s="177"/>
      <c r="I164" s="178"/>
      <c r="J164" s="106"/>
      <c r="K164" s="106"/>
      <c r="L164" s="106"/>
      <c r="M164" s="106"/>
      <c r="N164" s="106"/>
      <c r="O164" s="106"/>
      <c r="P164" s="106"/>
    </row>
    <row r="165" spans="2:16" ht="29.25" customHeight="1">
      <c r="B165" s="168" t="s">
        <v>386</v>
      </c>
      <c r="C165" s="158"/>
      <c r="D165" s="123">
        <f>E165+F165+G165+H165+I165</f>
        <v>0</v>
      </c>
      <c r="E165" s="177"/>
      <c r="F165" s="177"/>
      <c r="G165" s="177"/>
      <c r="H165" s="177"/>
      <c r="I165" s="178"/>
      <c r="J165" s="106"/>
      <c r="K165" s="106"/>
      <c r="L165" s="106"/>
      <c r="M165" s="106"/>
      <c r="N165" s="106"/>
      <c r="O165" s="106"/>
      <c r="P165" s="106"/>
    </row>
    <row r="166" spans="2:16" ht="29.25" customHeight="1">
      <c r="B166" s="210" t="s">
        <v>442</v>
      </c>
      <c r="C166" s="158"/>
      <c r="D166" s="123">
        <f>E166+F166+G166+H166+I166</f>
        <v>0</v>
      </c>
      <c r="E166" s="177"/>
      <c r="F166" s="177"/>
      <c r="G166" s="177"/>
      <c r="H166" s="177"/>
      <c r="I166" s="178"/>
      <c r="J166" s="106"/>
      <c r="K166" s="106"/>
      <c r="L166" s="106"/>
      <c r="M166" s="106"/>
      <c r="N166" s="106"/>
      <c r="O166" s="106"/>
      <c r="P166" s="106"/>
    </row>
    <row r="167" spans="2:16" ht="30" customHeight="1">
      <c r="B167" s="133" t="s">
        <v>384</v>
      </c>
      <c r="C167" s="158" t="s">
        <v>287</v>
      </c>
      <c r="D167" s="107">
        <f aca="true" t="shared" si="60" ref="D167:I167">+D168+D169+D170</f>
        <v>0</v>
      </c>
      <c r="E167" s="107">
        <f t="shared" si="60"/>
        <v>0</v>
      </c>
      <c r="F167" s="107">
        <f t="shared" si="60"/>
        <v>0</v>
      </c>
      <c r="G167" s="107">
        <f t="shared" si="60"/>
        <v>0</v>
      </c>
      <c r="H167" s="107">
        <f t="shared" si="60"/>
        <v>0</v>
      </c>
      <c r="I167" s="125">
        <f t="shared" si="60"/>
        <v>0</v>
      </c>
      <c r="J167" s="106"/>
      <c r="K167" s="106"/>
      <c r="L167" s="106"/>
      <c r="M167" s="106"/>
      <c r="N167" s="106"/>
      <c r="O167" s="106"/>
      <c r="P167" s="106"/>
    </row>
    <row r="168" spans="2:16" ht="17.25" customHeight="1">
      <c r="B168" s="168" t="s">
        <v>269</v>
      </c>
      <c r="C168" s="158"/>
      <c r="D168" s="124">
        <f>E168+F168+G168+H168+I168</f>
        <v>0</v>
      </c>
      <c r="E168" s="177"/>
      <c r="F168" s="177"/>
      <c r="G168" s="177"/>
      <c r="H168" s="177"/>
      <c r="I168" s="178"/>
      <c r="J168" s="106"/>
      <c r="K168" s="106"/>
      <c r="L168" s="106"/>
      <c r="M168" s="106"/>
      <c r="N168" s="106"/>
      <c r="O168" s="106"/>
      <c r="P168" s="106"/>
    </row>
    <row r="169" spans="2:16" ht="17.25" customHeight="1">
      <c r="B169" s="168" t="s">
        <v>270</v>
      </c>
      <c r="C169" s="158"/>
      <c r="D169" s="124">
        <f>E169+F169+G169+H169+I169</f>
        <v>0</v>
      </c>
      <c r="E169" s="177"/>
      <c r="F169" s="177"/>
      <c r="G169" s="177"/>
      <c r="H169" s="177"/>
      <c r="I169" s="178"/>
      <c r="J169" s="106"/>
      <c r="K169" s="106"/>
      <c r="L169" s="106"/>
      <c r="M169" s="106"/>
      <c r="N169" s="106"/>
      <c r="O169" s="106"/>
      <c r="P169" s="106"/>
    </row>
    <row r="170" spans="2:16" ht="25.5" customHeight="1">
      <c r="B170" s="210" t="s">
        <v>442</v>
      </c>
      <c r="C170" s="158"/>
      <c r="D170" s="124">
        <f>E170+F170+G170+H170+I170</f>
        <v>0</v>
      </c>
      <c r="E170" s="177"/>
      <c r="F170" s="177"/>
      <c r="G170" s="177"/>
      <c r="H170" s="177"/>
      <c r="I170" s="178"/>
      <c r="J170" s="106"/>
      <c r="K170" s="106"/>
      <c r="L170" s="106"/>
      <c r="M170" s="106"/>
      <c r="N170" s="106"/>
      <c r="O170" s="106"/>
      <c r="P170" s="106"/>
    </row>
    <row r="171" spans="2:16" ht="17.25" customHeight="1">
      <c r="B171" s="133" t="s">
        <v>317</v>
      </c>
      <c r="C171" s="134" t="s">
        <v>288</v>
      </c>
      <c r="D171" s="124">
        <f>E171+F171+G171+H171+I171</f>
        <v>0</v>
      </c>
      <c r="E171" s="177"/>
      <c r="F171" s="177"/>
      <c r="G171" s="177"/>
      <c r="H171" s="177"/>
      <c r="I171" s="178"/>
      <c r="J171" s="106"/>
      <c r="K171" s="106"/>
      <c r="L171" s="106"/>
      <c r="M171" s="106"/>
      <c r="N171" s="106"/>
      <c r="O171" s="106"/>
      <c r="P171" s="106"/>
    </row>
    <row r="172" spans="2:16" ht="17.25" customHeight="1">
      <c r="B172" s="133" t="s">
        <v>289</v>
      </c>
      <c r="C172" s="134" t="s">
        <v>290</v>
      </c>
      <c r="D172" s="108">
        <f aca="true" t="shared" si="61" ref="D172:I172">ROUND(+D173+D181,1)</f>
        <v>309200</v>
      </c>
      <c r="E172" s="143">
        <f>ROUND(+E173+E181,1)</f>
        <v>309200</v>
      </c>
      <c r="F172" s="143">
        <f t="shared" si="61"/>
        <v>0</v>
      </c>
      <c r="G172" s="143">
        <f t="shared" si="61"/>
        <v>0</v>
      </c>
      <c r="H172" s="143">
        <f t="shared" si="61"/>
        <v>0</v>
      </c>
      <c r="I172" s="245">
        <f t="shared" si="61"/>
        <v>0</v>
      </c>
      <c r="J172" s="171"/>
      <c r="K172" s="171"/>
      <c r="L172" s="171"/>
      <c r="M172" s="171"/>
      <c r="N172" s="171"/>
      <c r="O172" s="171"/>
      <c r="P172" s="171"/>
    </row>
    <row r="173" spans="2:16" ht="17.25" customHeight="1">
      <c r="B173" s="133" t="s">
        <v>291</v>
      </c>
      <c r="C173" s="158" t="s">
        <v>292</v>
      </c>
      <c r="D173" s="108">
        <f aca="true" t="shared" si="62" ref="D173:I173">+D174+D176+D177+D175+D178+D179+D180</f>
        <v>309200</v>
      </c>
      <c r="E173" s="108">
        <f t="shared" si="62"/>
        <v>309200</v>
      </c>
      <c r="F173" s="108">
        <f t="shared" si="62"/>
        <v>0</v>
      </c>
      <c r="G173" s="108">
        <f t="shared" si="62"/>
        <v>0</v>
      </c>
      <c r="H173" s="108">
        <f t="shared" si="62"/>
        <v>0</v>
      </c>
      <c r="I173" s="108">
        <f t="shared" si="62"/>
        <v>0</v>
      </c>
      <c r="J173" s="171"/>
      <c r="K173" s="171"/>
      <c r="L173" s="171"/>
      <c r="M173" s="171"/>
      <c r="N173" s="171"/>
      <c r="O173" s="171"/>
      <c r="P173" s="171"/>
    </row>
    <row r="174" spans="2:9" ht="17.25" customHeight="1">
      <c r="B174" s="168" t="s">
        <v>269</v>
      </c>
      <c r="C174" s="158"/>
      <c r="D174" s="144">
        <f aca="true" t="shared" si="63" ref="D174:D180">E174+F174+G174+H174+I174</f>
        <v>0</v>
      </c>
      <c r="E174" s="181"/>
      <c r="F174" s="182"/>
      <c r="G174" s="181"/>
      <c r="H174" s="183"/>
      <c r="I174" s="184"/>
    </row>
    <row r="175" spans="2:9" ht="30" customHeight="1">
      <c r="B175" s="210" t="s">
        <v>442</v>
      </c>
      <c r="C175" s="158"/>
      <c r="D175" s="145">
        <f t="shared" si="63"/>
        <v>0</v>
      </c>
      <c r="E175" s="181"/>
      <c r="F175" s="181"/>
      <c r="G175" s="181"/>
      <c r="H175" s="247"/>
      <c r="I175" s="184"/>
    </row>
    <row r="176" spans="2:11" ht="41.25" customHeight="1">
      <c r="B176" s="168" t="s">
        <v>385</v>
      </c>
      <c r="C176" s="158"/>
      <c r="D176" s="145">
        <f t="shared" si="63"/>
        <v>0</v>
      </c>
      <c r="E176" s="185"/>
      <c r="F176" s="186"/>
      <c r="G176" s="185"/>
      <c r="H176" s="186"/>
      <c r="I176" s="187"/>
      <c r="J176" s="121"/>
      <c r="K176" s="119"/>
    </row>
    <row r="177" spans="2:11" ht="34.5" customHeight="1">
      <c r="B177" s="168" t="s">
        <v>437</v>
      </c>
      <c r="C177" s="158"/>
      <c r="D177" s="145">
        <f t="shared" si="63"/>
        <v>0</v>
      </c>
      <c r="E177" s="254"/>
      <c r="F177" s="254"/>
      <c r="G177" s="254"/>
      <c r="H177" s="254"/>
      <c r="I177" s="255"/>
      <c r="J177" s="121"/>
      <c r="K177" s="119"/>
    </row>
    <row r="178" spans="2:11" ht="17.25" customHeight="1">
      <c r="B178" s="168" t="s">
        <v>438</v>
      </c>
      <c r="C178" s="158"/>
      <c r="D178" s="145">
        <f t="shared" si="63"/>
        <v>0</v>
      </c>
      <c r="E178" s="137"/>
      <c r="F178" s="138"/>
      <c r="G178" s="139"/>
      <c r="H178" s="139"/>
      <c r="I178" s="148"/>
      <c r="J178" s="119"/>
      <c r="K178" s="119"/>
    </row>
    <row r="179" spans="1:11" ht="30.75" customHeight="1">
      <c r="A179" s="252"/>
      <c r="B179" s="168" t="s">
        <v>451</v>
      </c>
      <c r="C179" s="158"/>
      <c r="D179" s="145">
        <f t="shared" si="63"/>
        <v>0</v>
      </c>
      <c r="E179" s="137"/>
      <c r="F179" s="138"/>
      <c r="G179" s="139"/>
      <c r="H179" s="139"/>
      <c r="I179" s="148"/>
      <c r="J179" s="119"/>
      <c r="K179" s="119"/>
    </row>
    <row r="180" spans="1:11" ht="30.75" customHeight="1">
      <c r="A180" s="253"/>
      <c r="B180" s="168" t="s">
        <v>452</v>
      </c>
      <c r="C180" s="158"/>
      <c r="D180" s="145">
        <f t="shared" si="63"/>
        <v>309200</v>
      </c>
      <c r="E180" s="138">
        <v>309200</v>
      </c>
      <c r="F180" s="138"/>
      <c r="G180" s="139"/>
      <c r="H180" s="139"/>
      <c r="I180" s="148"/>
      <c r="J180" s="119"/>
      <c r="K180" s="119"/>
    </row>
    <row r="181" spans="2:9" ht="17.25" customHeight="1">
      <c r="B181" s="164" t="s">
        <v>387</v>
      </c>
      <c r="C181" s="163" t="s">
        <v>293</v>
      </c>
      <c r="D181" s="209">
        <f aca="true" t="shared" si="64" ref="D181:I181">+D182+D183</f>
        <v>0</v>
      </c>
      <c r="E181" s="209">
        <f t="shared" si="64"/>
        <v>0</v>
      </c>
      <c r="F181" s="209">
        <f t="shared" si="64"/>
        <v>0</v>
      </c>
      <c r="G181" s="209">
        <f t="shared" si="64"/>
        <v>0</v>
      </c>
      <c r="H181" s="209">
        <f t="shared" si="64"/>
        <v>0</v>
      </c>
      <c r="I181" s="246">
        <f t="shared" si="64"/>
        <v>0</v>
      </c>
    </row>
    <row r="182" spans="2:9" ht="17.25" customHeight="1">
      <c r="B182" s="168" t="s">
        <v>269</v>
      </c>
      <c r="C182" s="158"/>
      <c r="D182" s="115">
        <f>E182+F182+G182+H182+I182</f>
        <v>0</v>
      </c>
      <c r="E182" s="188"/>
      <c r="F182" s="189"/>
      <c r="G182" s="189"/>
      <c r="H182" s="189"/>
      <c r="I182" s="190"/>
    </row>
    <row r="183" spans="2:9" ht="17.25" customHeight="1">
      <c r="B183" s="168" t="s">
        <v>270</v>
      </c>
      <c r="C183" s="158"/>
      <c r="D183" s="135">
        <f>E183+F183+G183+H183+I183</f>
        <v>0</v>
      </c>
      <c r="E183" s="191"/>
      <c r="F183" s="192"/>
      <c r="G183" s="193"/>
      <c r="H183" s="192"/>
      <c r="I183" s="194"/>
    </row>
    <row r="184" spans="2:9" ht="17.25" customHeight="1">
      <c r="B184" s="164" t="s">
        <v>294</v>
      </c>
      <c r="C184" s="163" t="s">
        <v>295</v>
      </c>
      <c r="D184" s="115">
        <f>E184+F184+G184+H184+I184</f>
        <v>690</v>
      </c>
      <c r="E184" s="192">
        <v>690</v>
      </c>
      <c r="F184" s="192"/>
      <c r="G184" s="195"/>
      <c r="H184" s="193"/>
      <c r="I184" s="196"/>
    </row>
    <row r="185" spans="2:9" ht="17.25" customHeight="1">
      <c r="B185" s="164" t="s">
        <v>296</v>
      </c>
      <c r="C185" s="163" t="s">
        <v>297</v>
      </c>
      <c r="D185" s="135">
        <f>E185+F185+G185+H185+I185</f>
        <v>2703440</v>
      </c>
      <c r="E185" s="193">
        <v>2703440</v>
      </c>
      <c r="F185" s="193"/>
      <c r="G185" s="195"/>
      <c r="H185" s="189"/>
      <c r="I185" s="196"/>
    </row>
    <row r="186" spans="2:9" ht="17.25" customHeight="1">
      <c r="B186" s="133" t="s">
        <v>298</v>
      </c>
      <c r="C186" s="134" t="s">
        <v>299</v>
      </c>
      <c r="D186" s="115">
        <f aca="true" t="shared" si="65" ref="D186:I186">ROUND(D187,1)</f>
        <v>0</v>
      </c>
      <c r="E186" s="136">
        <f t="shared" si="65"/>
        <v>0</v>
      </c>
      <c r="F186" s="115">
        <f t="shared" si="65"/>
        <v>0</v>
      </c>
      <c r="G186" s="141">
        <f t="shared" si="65"/>
        <v>0</v>
      </c>
      <c r="H186" s="141">
        <f t="shared" si="65"/>
        <v>0</v>
      </c>
      <c r="I186" s="149">
        <f t="shared" si="65"/>
        <v>0</v>
      </c>
    </row>
    <row r="187" spans="2:9" ht="17.25" customHeight="1">
      <c r="B187" s="133" t="s">
        <v>300</v>
      </c>
      <c r="C187" s="134" t="s">
        <v>301</v>
      </c>
      <c r="D187" s="135">
        <f>E187+F187+G187+H187+I187</f>
        <v>0</v>
      </c>
      <c r="E187" s="188"/>
      <c r="F187" s="193"/>
      <c r="G187" s="195"/>
      <c r="H187" s="195"/>
      <c r="I187" s="190"/>
    </row>
    <row r="188" spans="2:9" ht="17.25" customHeight="1">
      <c r="B188" s="133" t="s">
        <v>388</v>
      </c>
      <c r="C188" s="134" t="s">
        <v>302</v>
      </c>
      <c r="D188" s="141">
        <f aca="true" t="shared" si="66" ref="D188:I189">ROUND(D189,1)</f>
        <v>0</v>
      </c>
      <c r="E188" s="136">
        <f t="shared" si="66"/>
        <v>0</v>
      </c>
      <c r="F188" s="141">
        <f t="shared" si="66"/>
        <v>0</v>
      </c>
      <c r="G188" s="141">
        <f t="shared" si="66"/>
        <v>0</v>
      </c>
      <c r="H188" s="115">
        <f t="shared" si="66"/>
        <v>0</v>
      </c>
      <c r="I188" s="150">
        <f t="shared" si="66"/>
        <v>0</v>
      </c>
    </row>
    <row r="189" spans="2:9" ht="17.25" customHeight="1">
      <c r="B189" s="133" t="s">
        <v>303</v>
      </c>
      <c r="C189" s="134" t="s">
        <v>304</v>
      </c>
      <c r="D189" s="115">
        <f t="shared" si="66"/>
        <v>0</v>
      </c>
      <c r="E189" s="135">
        <f t="shared" si="66"/>
        <v>0</v>
      </c>
      <c r="F189" s="141">
        <f t="shared" si="66"/>
        <v>0</v>
      </c>
      <c r="G189" s="141">
        <f t="shared" si="66"/>
        <v>0</v>
      </c>
      <c r="H189" s="140">
        <f t="shared" si="66"/>
        <v>0</v>
      </c>
      <c r="I189" s="150">
        <f t="shared" si="66"/>
        <v>0</v>
      </c>
    </row>
    <row r="190" spans="2:9" ht="17.25" customHeight="1">
      <c r="B190" s="133" t="s">
        <v>305</v>
      </c>
      <c r="C190" s="134" t="s">
        <v>306</v>
      </c>
      <c r="D190" s="115">
        <f aca="true" t="shared" si="67" ref="D190:I190">ROUND(D191+D193,1)</f>
        <v>0</v>
      </c>
      <c r="E190" s="136">
        <f t="shared" si="67"/>
        <v>0</v>
      </c>
      <c r="F190" s="115">
        <f t="shared" si="67"/>
        <v>0</v>
      </c>
      <c r="G190" s="115">
        <f t="shared" si="67"/>
        <v>0</v>
      </c>
      <c r="H190" s="141">
        <f t="shared" si="67"/>
        <v>0</v>
      </c>
      <c r="I190" s="150">
        <f t="shared" si="67"/>
        <v>0</v>
      </c>
    </row>
    <row r="191" spans="2:9" ht="17.25" customHeight="1" hidden="1">
      <c r="B191" s="133" t="s">
        <v>307</v>
      </c>
      <c r="C191" s="134" t="s">
        <v>308</v>
      </c>
      <c r="D191" s="135">
        <f aca="true" t="shared" si="68" ref="D191:I191">ROUND(D192,1)</f>
        <v>0</v>
      </c>
      <c r="E191" s="135">
        <f t="shared" si="68"/>
        <v>0</v>
      </c>
      <c r="F191" s="140">
        <f t="shared" si="68"/>
        <v>0</v>
      </c>
      <c r="G191" s="142">
        <f t="shared" si="68"/>
        <v>0</v>
      </c>
      <c r="H191" s="115">
        <f t="shared" si="68"/>
        <v>0</v>
      </c>
      <c r="I191" s="150">
        <f t="shared" si="68"/>
        <v>0</v>
      </c>
    </row>
    <row r="192" spans="2:9" ht="17.25" customHeight="1" hidden="1">
      <c r="B192" s="157" t="s">
        <v>309</v>
      </c>
      <c r="C192" s="158" t="s">
        <v>310</v>
      </c>
      <c r="D192" s="136">
        <f>E192+F192+G192+H192+I192</f>
        <v>0</v>
      </c>
      <c r="E192" s="188"/>
      <c r="F192" s="195"/>
      <c r="G192" s="189"/>
      <c r="H192" s="189"/>
      <c r="I192" s="194"/>
    </row>
    <row r="193" spans="2:9" ht="17.25" customHeight="1" hidden="1">
      <c r="B193" s="157" t="s">
        <v>311</v>
      </c>
      <c r="C193" s="158" t="s">
        <v>312</v>
      </c>
      <c r="D193" s="136">
        <f>E193+F193+G193+H193+I193</f>
        <v>0</v>
      </c>
      <c r="E193" s="188"/>
      <c r="F193" s="195"/>
      <c r="G193" s="193"/>
      <c r="H193" s="189"/>
      <c r="I193" s="190"/>
    </row>
    <row r="194" spans="2:9" ht="17.25" customHeight="1" thickBot="1">
      <c r="B194" s="172" t="s">
        <v>390</v>
      </c>
      <c r="C194" s="173"/>
      <c r="D194" s="174">
        <f>E194+F194+G194+H194+I194</f>
        <v>0</v>
      </c>
      <c r="E194" s="152"/>
      <c r="F194" s="153"/>
      <c r="G194" s="197"/>
      <c r="H194" s="198"/>
      <c r="I194" s="154"/>
    </row>
    <row r="196" ht="17.25" customHeight="1">
      <c r="B196" s="120" t="s">
        <v>394</v>
      </c>
    </row>
    <row r="197" spans="2:11" ht="17.25" customHeight="1">
      <c r="B197" s="118" t="s">
        <v>458</v>
      </c>
      <c r="E197" s="120" t="s">
        <v>313</v>
      </c>
      <c r="F197" s="120"/>
      <c r="G197" s="120"/>
      <c r="H197" s="120"/>
      <c r="I197" s="120"/>
      <c r="J197" s="92"/>
      <c r="K197" s="92"/>
    </row>
    <row r="198" spans="2:6" ht="17.25" customHeight="1">
      <c r="B198" s="93"/>
      <c r="D198" s="279" t="s">
        <v>457</v>
      </c>
      <c r="E198" s="279"/>
      <c r="F198" s="279"/>
    </row>
  </sheetData>
  <sheetProtection password="CEAE" sheet="1"/>
  <mergeCells count="9">
    <mergeCell ref="D198:F198"/>
    <mergeCell ref="B1:F1"/>
    <mergeCell ref="B3:I3"/>
    <mergeCell ref="B7:B8"/>
    <mergeCell ref="C7:C8"/>
    <mergeCell ref="D7:D8"/>
    <mergeCell ref="E7:I7"/>
    <mergeCell ref="B4:E4"/>
    <mergeCell ref="F4:I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scale="83" r:id="rId1"/>
  <headerFooter alignWithMargins="0">
    <oddFooter>&amp;CPagina &amp;P din &amp;N</oddFooter>
  </headerFooter>
  <rowBreaks count="1" manualBreakCount="1">
    <brk id="1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Florina BIRCU</cp:lastModifiedBy>
  <cp:lastPrinted>2023-11-02T11:17:14Z</cp:lastPrinted>
  <dcterms:created xsi:type="dcterms:W3CDTF">1996-10-14T23:33:28Z</dcterms:created>
  <dcterms:modified xsi:type="dcterms:W3CDTF">2023-11-02T11:26:07Z</dcterms:modified>
  <cp:category/>
  <cp:version/>
  <cp:contentType/>
  <cp:contentStatus/>
</cp:coreProperties>
</file>